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\Dokumenty\Hodonín, budova TO - Zlepšení soc. zázemí, I.etapa\"/>
    </mc:Choice>
  </mc:AlternateContent>
  <bookViews>
    <workbookView xWindow="0" yWindow="0" windowWidth="28800" windowHeight="12345"/>
  </bookViews>
  <sheets>
    <sheet name="Rekapitulace stavby" sheetId="1" r:id="rId1"/>
    <sheet name="01 - SO 01 - STAVEBNĚ KON..." sheetId="2" r:id="rId2"/>
    <sheet name="02 - SO 01 - ZDRAVOTNĚ TE..." sheetId="3" r:id="rId3"/>
    <sheet name="03 - SO 01 - VYTÁPĚNÍ + PENB" sheetId="4" r:id="rId4"/>
    <sheet name="04 - SO 01 - VZDUCHOTECHN..." sheetId="5" r:id="rId5"/>
    <sheet name="05 - SO 01 - VNIŘNÍ A VNĚ..." sheetId="6" r:id="rId6"/>
    <sheet name="06 - SO 01 - OPLOCENÍ A V..." sheetId="7" r:id="rId7"/>
    <sheet name="07 - SO 01 - TERÉNNÍ ÚPRA..." sheetId="8" r:id="rId8"/>
    <sheet name="08 - SO 01 - ELEKTROINSTA..." sheetId="9" r:id="rId9"/>
    <sheet name="14-01 - STRUKTUROVANÁ KAB..." sheetId="10" r:id="rId10"/>
    <sheet name="14-02 - PZTS" sheetId="11" r:id="rId11"/>
    <sheet name="14-03 - KAMEROVÝ SYSTÉM" sheetId="12" r:id="rId12"/>
    <sheet name="14-50 - CHRÁNIČKA PRO PŘÍ..." sheetId="13" r:id="rId13"/>
    <sheet name="VRN - Vedlejší náklady" sheetId="14" r:id="rId14"/>
    <sheet name="SO - Stavební objekty" sheetId="15" r:id="rId15"/>
    <sheet name="Seznam figur" sheetId="16" r:id="rId16"/>
  </sheets>
  <definedNames>
    <definedName name="_xlnm._FilterDatabase" localSheetId="1" hidden="1">'01 - SO 01 - STAVEBNĚ KON...'!$C$143:$K$1128</definedName>
    <definedName name="_xlnm._FilterDatabase" localSheetId="2" hidden="1">'02 - SO 01 - ZDRAVOTNĚ TE...'!$C$131:$K$259</definedName>
    <definedName name="_xlnm._FilterDatabase" localSheetId="3" hidden="1">'03 - SO 01 - VYTÁPĚNÍ + PENB'!$C$129:$K$179</definedName>
    <definedName name="_xlnm._FilterDatabase" localSheetId="4" hidden="1">'04 - SO 01 - VZDUCHOTECHN...'!$C$126:$K$167</definedName>
    <definedName name="_xlnm._FilterDatabase" localSheetId="5" hidden="1">'05 - SO 01 - VNIŘNÍ A VNĚ...'!$C$124:$K$127</definedName>
    <definedName name="_xlnm._FilterDatabase" localSheetId="6" hidden="1">'06 - SO 01 - OPLOCENÍ A V...'!$C$129:$K$168</definedName>
    <definedName name="_xlnm._FilterDatabase" localSheetId="7" hidden="1">'07 - SO 01 - TERÉNNÍ ÚPRA...'!$C$127:$K$157</definedName>
    <definedName name="_xlnm._FilterDatabase" localSheetId="8" hidden="1">'08 - SO 01 - ELEKTROINSTA...'!$C$125:$K$261</definedName>
    <definedName name="_xlnm._FilterDatabase" localSheetId="9" hidden="1">'14-01 - STRUKTUROVANÁ KAB...'!$C$124:$K$217</definedName>
    <definedName name="_xlnm._FilterDatabase" localSheetId="10" hidden="1">'14-02 - PZTS'!$C$124:$K$200</definedName>
    <definedName name="_xlnm._FilterDatabase" localSheetId="11" hidden="1">'14-03 - KAMEROVÝ SYSTÉM'!$C$124:$K$182</definedName>
    <definedName name="_xlnm._FilterDatabase" localSheetId="12" hidden="1">'14-50 - CHRÁNIČKA PRO PŘÍ...'!$C$124:$K$161</definedName>
    <definedName name="_xlnm._FilterDatabase" localSheetId="14" hidden="1">'SO - Stavební objekty'!$C$129:$K$262</definedName>
    <definedName name="_xlnm._FilterDatabase" localSheetId="13" hidden="1">'VRN - Vedlejší náklady'!$C$122:$K$130</definedName>
    <definedName name="_xlnm.Print_Titles" localSheetId="1">'01 - SO 01 - STAVEBNĚ KON...'!$143:$143</definedName>
    <definedName name="_xlnm.Print_Titles" localSheetId="2">'02 - SO 01 - ZDRAVOTNĚ TE...'!$131:$131</definedName>
    <definedName name="_xlnm.Print_Titles" localSheetId="3">'03 - SO 01 - VYTÁPĚNÍ + PENB'!$129:$129</definedName>
    <definedName name="_xlnm.Print_Titles" localSheetId="4">'04 - SO 01 - VZDUCHOTECHN...'!$126:$126</definedName>
    <definedName name="_xlnm.Print_Titles" localSheetId="5">'05 - SO 01 - VNIŘNÍ A VNĚ...'!$124:$124</definedName>
    <definedName name="_xlnm.Print_Titles" localSheetId="6">'06 - SO 01 - OPLOCENÍ A V...'!$129:$129</definedName>
    <definedName name="_xlnm.Print_Titles" localSheetId="7">'07 - SO 01 - TERÉNNÍ ÚPRA...'!$127:$127</definedName>
    <definedName name="_xlnm.Print_Titles" localSheetId="8">'08 - SO 01 - ELEKTROINSTA...'!$125:$125</definedName>
    <definedName name="_xlnm.Print_Titles" localSheetId="9">'14-01 - STRUKTUROVANÁ KAB...'!$124:$124</definedName>
    <definedName name="_xlnm.Print_Titles" localSheetId="10">'14-02 - PZTS'!$124:$124</definedName>
    <definedName name="_xlnm.Print_Titles" localSheetId="11">'14-03 - KAMEROVÝ SYSTÉM'!$124:$124</definedName>
    <definedName name="_xlnm.Print_Titles" localSheetId="12">'14-50 - CHRÁNIČKA PRO PŘÍ...'!$124:$124</definedName>
    <definedName name="_xlnm.Print_Titles" localSheetId="0">'Rekapitulace stavby'!$92:$92</definedName>
    <definedName name="_xlnm.Print_Titles" localSheetId="15">'Seznam figur'!$9:$9</definedName>
    <definedName name="_xlnm.Print_Titles" localSheetId="14">'SO - Stavební objekty'!$129:$129</definedName>
    <definedName name="_xlnm.Print_Titles" localSheetId="13">'VRN - Vedlejší náklady'!$122:$122</definedName>
    <definedName name="_xlnm.Print_Area" localSheetId="1">'01 - SO 01 - STAVEBNĚ KON...'!$C$4:$J$76,'01 - SO 01 - STAVEBNĚ KON...'!$C$82:$J$121,'01 - SO 01 - STAVEBNĚ KON...'!$C$127:$K$1128</definedName>
    <definedName name="_xlnm.Print_Area" localSheetId="2">'02 - SO 01 - ZDRAVOTNĚ TE...'!$C$4:$J$76,'02 - SO 01 - ZDRAVOTNĚ TE...'!$C$82:$J$109,'02 - SO 01 - ZDRAVOTNĚ TE...'!$C$115:$K$259</definedName>
    <definedName name="_xlnm.Print_Area" localSheetId="3">'03 - SO 01 - VYTÁPĚNÍ + PENB'!$C$4:$J$76,'03 - SO 01 - VYTÁPĚNÍ + PENB'!$C$82:$J$107,'03 - SO 01 - VYTÁPĚNÍ + PENB'!$C$113:$K$179</definedName>
    <definedName name="_xlnm.Print_Area" localSheetId="4">'04 - SO 01 - VZDUCHOTECHN...'!$C$4:$J$76,'04 - SO 01 - VZDUCHOTECHN...'!$C$82:$J$104,'04 - SO 01 - VZDUCHOTECHN...'!$C$110:$K$167</definedName>
    <definedName name="_xlnm.Print_Area" localSheetId="5">'05 - SO 01 - VNIŘNÍ A VNĚ...'!$C$4:$J$76,'05 - SO 01 - VNIŘNÍ A VNĚ...'!$C$82:$J$102,'05 - SO 01 - VNIŘNÍ A VNĚ...'!$C$108:$K$127</definedName>
    <definedName name="_xlnm.Print_Area" localSheetId="6">'06 - SO 01 - OPLOCENÍ A V...'!$C$4:$J$76,'06 - SO 01 - OPLOCENÍ A V...'!$C$82:$J$107,'06 - SO 01 - OPLOCENÍ A V...'!$C$113:$K$168</definedName>
    <definedName name="_xlnm.Print_Area" localSheetId="7">'07 - SO 01 - TERÉNNÍ ÚPRA...'!$C$4:$J$76,'07 - SO 01 - TERÉNNÍ ÚPRA...'!$C$82:$J$105,'07 - SO 01 - TERÉNNÍ ÚPRA...'!$C$111:$K$157</definedName>
    <definedName name="_xlnm.Print_Area" localSheetId="8">'08 - SO 01 - ELEKTROINSTA...'!$C$4:$J$76,'08 - SO 01 - ELEKTROINSTA...'!$C$82:$J$103,'08 - SO 01 - ELEKTROINSTA...'!$C$109:$K$261</definedName>
    <definedName name="_xlnm.Print_Area" localSheetId="9">'14-01 - STRUKTUROVANÁ KAB...'!$C$4:$J$76,'14-01 - STRUKTUROVANÁ KAB...'!$C$82:$J$102,'14-01 - STRUKTUROVANÁ KAB...'!$C$108:$K$217</definedName>
    <definedName name="_xlnm.Print_Area" localSheetId="10">'14-02 - PZTS'!$C$4:$J$76,'14-02 - PZTS'!$C$82:$J$102,'14-02 - PZTS'!$C$108:$K$200</definedName>
    <definedName name="_xlnm.Print_Area" localSheetId="11">'14-03 - KAMEROVÝ SYSTÉM'!$C$4:$J$76,'14-03 - KAMEROVÝ SYSTÉM'!$C$82:$J$102,'14-03 - KAMEROVÝ SYSTÉM'!$C$108:$K$182</definedName>
    <definedName name="_xlnm.Print_Area" localSheetId="12">'14-50 - CHRÁNIČKA PRO PŘÍ...'!$C$4:$J$76,'14-50 - CHRÁNIČKA PRO PŘÍ...'!$C$82:$J$102,'14-50 - CHRÁNIČKA PRO PŘÍ...'!$C$108:$K$161</definedName>
    <definedName name="_xlnm.Print_Area" localSheetId="0">'Rekapitulace stavby'!$D$4:$AO$76,'Rekapitulace stavby'!$C$82:$AQ$113</definedName>
    <definedName name="_xlnm.Print_Area" localSheetId="15">'Seznam figur'!$C$4:$G$345</definedName>
    <definedName name="_xlnm.Print_Area" localSheetId="14">'SO - Stavební objekty'!$C$4:$J$76,'SO - Stavební objekty'!$C$82:$J$109,'SO - Stavební objekty'!$C$115:$K$262</definedName>
    <definedName name="_xlnm.Print_Area" localSheetId="13">'VRN - Vedlejší náklady'!$C$4:$J$76,'VRN - Vedlejší náklady'!$C$82:$J$102,'VRN - Vedlejší náklady'!$C$108:$K$130</definedName>
  </definedNames>
  <calcPr calcId="162913"/>
</workbook>
</file>

<file path=xl/calcChain.xml><?xml version="1.0" encoding="utf-8"?>
<calcChain xmlns="http://schemas.openxmlformats.org/spreadsheetml/2006/main">
  <c r="D7" i="16" l="1"/>
  <c r="J39" i="15"/>
  <c r="J38" i="15"/>
  <c r="AY112" i="1"/>
  <c r="J37" i="15"/>
  <c r="AX112" i="1" s="1"/>
  <c r="BI258" i="15"/>
  <c r="BH258" i="15"/>
  <c r="BG258" i="15"/>
  <c r="BF258" i="15"/>
  <c r="T258" i="15"/>
  <c r="T257" i="15"/>
  <c r="R258" i="15"/>
  <c r="R257" i="15"/>
  <c r="P258" i="15"/>
  <c r="P257" i="15"/>
  <c r="BI255" i="15"/>
  <c r="BH255" i="15"/>
  <c r="BG255" i="15"/>
  <c r="BF255" i="15"/>
  <c r="T255" i="15"/>
  <c r="R255" i="15"/>
  <c r="P255" i="15"/>
  <c r="BI253" i="15"/>
  <c r="BH253" i="15"/>
  <c r="BG253" i="15"/>
  <c r="BF253" i="15"/>
  <c r="T253" i="15"/>
  <c r="R253" i="15"/>
  <c r="P253" i="15"/>
  <c r="BI250" i="15"/>
  <c r="BH250" i="15"/>
  <c r="BG250" i="15"/>
  <c r="BF250" i="15"/>
  <c r="T250" i="15"/>
  <c r="R250" i="15"/>
  <c r="P250" i="15"/>
  <c r="BI248" i="15"/>
  <c r="BH248" i="15"/>
  <c r="BG248" i="15"/>
  <c r="BF248" i="15"/>
  <c r="T248" i="15"/>
  <c r="R248" i="15"/>
  <c r="P248" i="15"/>
  <c r="BI245" i="15"/>
  <c r="BH245" i="15"/>
  <c r="BG245" i="15"/>
  <c r="BF245" i="15"/>
  <c r="T245" i="15"/>
  <c r="T244" i="15"/>
  <c r="R245" i="15"/>
  <c r="R244" i="15"/>
  <c r="P245" i="15"/>
  <c r="P244" i="15"/>
  <c r="BI243" i="15"/>
  <c r="BH243" i="15"/>
  <c r="BG243" i="15"/>
  <c r="BF243" i="15"/>
  <c r="T243" i="15"/>
  <c r="R243" i="15"/>
  <c r="P243" i="15"/>
  <c r="BI242" i="15"/>
  <c r="BH242" i="15"/>
  <c r="BG242" i="15"/>
  <c r="BF242" i="15"/>
  <c r="T242" i="15"/>
  <c r="R242" i="15"/>
  <c r="P242" i="15"/>
  <c r="BI241" i="15"/>
  <c r="BH241" i="15"/>
  <c r="BG241" i="15"/>
  <c r="BF241" i="15"/>
  <c r="T241" i="15"/>
  <c r="R241" i="15"/>
  <c r="P241" i="15"/>
  <c r="BI229" i="15"/>
  <c r="BH229" i="15"/>
  <c r="BG229" i="15"/>
  <c r="BF229" i="15"/>
  <c r="T229" i="15"/>
  <c r="R229" i="15"/>
  <c r="P229" i="15"/>
  <c r="BI227" i="15"/>
  <c r="BH227" i="15"/>
  <c r="BG227" i="15"/>
  <c r="BF227" i="15"/>
  <c r="T227" i="15"/>
  <c r="R227" i="15"/>
  <c r="P227" i="15"/>
  <c r="BI224" i="15"/>
  <c r="BH224" i="15"/>
  <c r="BG224" i="15"/>
  <c r="BF224" i="15"/>
  <c r="T224" i="15"/>
  <c r="R224" i="15"/>
  <c r="P224" i="15"/>
  <c r="BI221" i="15"/>
  <c r="BH221" i="15"/>
  <c r="BG221" i="15"/>
  <c r="BF221" i="15"/>
  <c r="T221" i="15"/>
  <c r="R221" i="15"/>
  <c r="P221" i="15"/>
  <c r="BI219" i="15"/>
  <c r="BH219" i="15"/>
  <c r="BG219" i="15"/>
  <c r="BF219" i="15"/>
  <c r="T219" i="15"/>
  <c r="R219" i="15"/>
  <c r="P219" i="15"/>
  <c r="BI217" i="15"/>
  <c r="BH217" i="15"/>
  <c r="BG217" i="15"/>
  <c r="BF217" i="15"/>
  <c r="T217" i="15"/>
  <c r="R217" i="15"/>
  <c r="P217" i="15"/>
  <c r="BI214" i="15"/>
  <c r="BH214" i="15"/>
  <c r="BG214" i="15"/>
  <c r="BF214" i="15"/>
  <c r="T214" i="15"/>
  <c r="R214" i="15"/>
  <c r="P214" i="15"/>
  <c r="BI212" i="15"/>
  <c r="BH212" i="15"/>
  <c r="BG212" i="15"/>
  <c r="BF212" i="15"/>
  <c r="T212" i="15"/>
  <c r="R212" i="15"/>
  <c r="P212" i="15"/>
  <c r="BI209" i="15"/>
  <c r="BH209" i="15"/>
  <c r="BG209" i="15"/>
  <c r="BF209" i="15"/>
  <c r="T209" i="15"/>
  <c r="R209" i="15"/>
  <c r="P209" i="15"/>
  <c r="BI207" i="15"/>
  <c r="BH207" i="15"/>
  <c r="BG207" i="15"/>
  <c r="BF207" i="15"/>
  <c r="T207" i="15"/>
  <c r="R207" i="15"/>
  <c r="P207" i="15"/>
  <c r="BI205" i="15"/>
  <c r="BH205" i="15"/>
  <c r="BG205" i="15"/>
  <c r="BF205" i="15"/>
  <c r="T205" i="15"/>
  <c r="T204" i="15" s="1"/>
  <c r="R205" i="15"/>
  <c r="R204" i="15" s="1"/>
  <c r="P205" i="15"/>
  <c r="P204" i="15" s="1"/>
  <c r="BI203" i="15"/>
  <c r="BH203" i="15"/>
  <c r="BG203" i="15"/>
  <c r="BF203" i="15"/>
  <c r="T203" i="15"/>
  <c r="R203" i="15"/>
  <c r="P203" i="15"/>
  <c r="BI201" i="15"/>
  <c r="BH201" i="15"/>
  <c r="BG201" i="15"/>
  <c r="BF201" i="15"/>
  <c r="T201" i="15"/>
  <c r="R201" i="15"/>
  <c r="P201" i="15"/>
  <c r="BI200" i="15"/>
  <c r="BH200" i="15"/>
  <c r="BG200" i="15"/>
  <c r="BF200" i="15"/>
  <c r="T200" i="15"/>
  <c r="R200" i="15"/>
  <c r="P200" i="15"/>
  <c r="BI199" i="15"/>
  <c r="BH199" i="15"/>
  <c r="BG199" i="15"/>
  <c r="BF199" i="15"/>
  <c r="T199" i="15"/>
  <c r="R199" i="15"/>
  <c r="P199" i="15"/>
  <c r="BI186" i="15"/>
  <c r="BH186" i="15"/>
  <c r="BG186" i="15"/>
  <c r="BF186" i="15"/>
  <c r="T186" i="15"/>
  <c r="R186" i="15"/>
  <c r="P186" i="15"/>
  <c r="BI184" i="15"/>
  <c r="BH184" i="15"/>
  <c r="BG184" i="15"/>
  <c r="BF184" i="15"/>
  <c r="T184" i="15"/>
  <c r="R184" i="15"/>
  <c r="P184" i="15"/>
  <c r="BI180" i="15"/>
  <c r="BH180" i="15"/>
  <c r="BG180" i="15"/>
  <c r="BF180" i="15"/>
  <c r="T180" i="15"/>
  <c r="R180" i="15"/>
  <c r="P180" i="15"/>
  <c r="BI178" i="15"/>
  <c r="BH178" i="15"/>
  <c r="BG178" i="15"/>
  <c r="BF178" i="15"/>
  <c r="T178" i="15"/>
  <c r="R178" i="15"/>
  <c r="P178" i="15"/>
  <c r="BI176" i="15"/>
  <c r="BH176" i="15"/>
  <c r="BG176" i="15"/>
  <c r="BF176" i="15"/>
  <c r="T176" i="15"/>
  <c r="R176" i="15"/>
  <c r="P176" i="15"/>
  <c r="BI174" i="15"/>
  <c r="BH174" i="15"/>
  <c r="BG174" i="15"/>
  <c r="BF174" i="15"/>
  <c r="T174" i="15"/>
  <c r="R174" i="15"/>
  <c r="P174" i="15"/>
  <c r="BI161" i="15"/>
  <c r="BH161" i="15"/>
  <c r="BG161" i="15"/>
  <c r="BF161" i="15"/>
  <c r="T161" i="15"/>
  <c r="R161" i="15"/>
  <c r="P161" i="15"/>
  <c r="BI159" i="15"/>
  <c r="BH159" i="15"/>
  <c r="BG159" i="15"/>
  <c r="BF159" i="15"/>
  <c r="T159" i="15"/>
  <c r="R159" i="15"/>
  <c r="P159" i="15"/>
  <c r="BI158" i="15"/>
  <c r="BH158" i="15"/>
  <c r="BG158" i="15"/>
  <c r="BF158" i="15"/>
  <c r="T158" i="15"/>
  <c r="R158" i="15"/>
  <c r="P158" i="15"/>
  <c r="BI137" i="15"/>
  <c r="BH137" i="15"/>
  <c r="BG137" i="15"/>
  <c r="BF137" i="15"/>
  <c r="T137" i="15"/>
  <c r="R137" i="15"/>
  <c r="P137" i="15"/>
  <c r="BI134" i="15"/>
  <c r="BH134" i="15"/>
  <c r="BG134" i="15"/>
  <c r="BF134" i="15"/>
  <c r="T134" i="15"/>
  <c r="R134" i="15"/>
  <c r="P134" i="15"/>
  <c r="BI132" i="15"/>
  <c r="BH132" i="15"/>
  <c r="BG132" i="15"/>
  <c r="BF132" i="15"/>
  <c r="T132" i="15"/>
  <c r="R132" i="15"/>
  <c r="P132" i="15"/>
  <c r="J127" i="15"/>
  <c r="J126" i="15"/>
  <c r="F126" i="15"/>
  <c r="F124" i="15"/>
  <c r="E122" i="15"/>
  <c r="J94" i="15"/>
  <c r="J93" i="15"/>
  <c r="F93" i="15"/>
  <c r="F91" i="15"/>
  <c r="E89" i="15"/>
  <c r="J20" i="15"/>
  <c r="E20" i="15"/>
  <c r="F94" i="15"/>
  <c r="J19" i="15"/>
  <c r="J14" i="15"/>
  <c r="J91" i="15"/>
  <c r="E7" i="15"/>
  <c r="E118" i="15" s="1"/>
  <c r="J39" i="14"/>
  <c r="J38" i="14"/>
  <c r="AY110" i="1"/>
  <c r="J37" i="14"/>
  <c r="AX110" i="1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7" i="14"/>
  <c r="BH127" i="14"/>
  <c r="BG127" i="14"/>
  <c r="BF127" i="14"/>
  <c r="T127" i="14"/>
  <c r="T126" i="14" s="1"/>
  <c r="R127" i="14"/>
  <c r="R126" i="14"/>
  <c r="P127" i="14"/>
  <c r="P126" i="14" s="1"/>
  <c r="BI125" i="14"/>
  <c r="BH125" i="14"/>
  <c r="BG125" i="14"/>
  <c r="BF125" i="14"/>
  <c r="T125" i="14"/>
  <c r="T124" i="14"/>
  <c r="R125" i="14"/>
  <c r="R124" i="14" s="1"/>
  <c r="P125" i="14"/>
  <c r="P124" i="14"/>
  <c r="J120" i="14"/>
  <c r="J119" i="14"/>
  <c r="F119" i="14"/>
  <c r="F117" i="14"/>
  <c r="E115" i="14"/>
  <c r="J94" i="14"/>
  <c r="J93" i="14"/>
  <c r="F93" i="14"/>
  <c r="F91" i="14"/>
  <c r="E89" i="14"/>
  <c r="J20" i="14"/>
  <c r="E20" i="14"/>
  <c r="F120" i="14" s="1"/>
  <c r="J19" i="14"/>
  <c r="J14" i="14"/>
  <c r="J117" i="14"/>
  <c r="E7" i="14"/>
  <c r="E85" i="14" s="1"/>
  <c r="J41" i="13"/>
  <c r="J40" i="13"/>
  <c r="AY109" i="1" s="1"/>
  <c r="J39" i="13"/>
  <c r="AX109" i="1"/>
  <c r="BI160" i="13"/>
  <c r="BH160" i="13"/>
  <c r="BG160" i="13"/>
  <c r="BF160" i="13"/>
  <c r="T160" i="13"/>
  <c r="R160" i="13"/>
  <c r="P160" i="13"/>
  <c r="BI158" i="13"/>
  <c r="BH158" i="13"/>
  <c r="BG158" i="13"/>
  <c r="BF158" i="13"/>
  <c r="T158" i="13"/>
  <c r="R158" i="13"/>
  <c r="P158" i="13"/>
  <c r="BI156" i="13"/>
  <c r="BH156" i="13"/>
  <c r="BG156" i="13"/>
  <c r="BF156" i="13"/>
  <c r="T156" i="13"/>
  <c r="R156" i="13"/>
  <c r="P156" i="13"/>
  <c r="BI154" i="13"/>
  <c r="BH154" i="13"/>
  <c r="BG154" i="13"/>
  <c r="BF154" i="13"/>
  <c r="T154" i="13"/>
  <c r="R154" i="13"/>
  <c r="P154" i="13"/>
  <c r="BI152" i="13"/>
  <c r="BH152" i="13"/>
  <c r="BG152" i="13"/>
  <c r="BF152" i="13"/>
  <c r="T152" i="13"/>
  <c r="R152" i="13"/>
  <c r="P152" i="13"/>
  <c r="BI150" i="13"/>
  <c r="BH150" i="13"/>
  <c r="BG150" i="13"/>
  <c r="BF150" i="13"/>
  <c r="T150" i="13"/>
  <c r="R150" i="13"/>
  <c r="P150" i="13"/>
  <c r="BI148" i="13"/>
  <c r="BH148" i="13"/>
  <c r="BG148" i="13"/>
  <c r="BF148" i="13"/>
  <c r="T148" i="13"/>
  <c r="R148" i="13"/>
  <c r="P148" i="13"/>
  <c r="BI146" i="13"/>
  <c r="BH146" i="13"/>
  <c r="BG146" i="13"/>
  <c r="BF146" i="13"/>
  <c r="T146" i="13"/>
  <c r="R146" i="13"/>
  <c r="P146" i="13"/>
  <c r="BI144" i="13"/>
  <c r="BH144" i="13"/>
  <c r="BG144" i="13"/>
  <c r="BF144" i="13"/>
  <c r="T144" i="13"/>
  <c r="R144" i="13"/>
  <c r="P144" i="13"/>
  <c r="BI142" i="13"/>
  <c r="BH142" i="13"/>
  <c r="BG142" i="13"/>
  <c r="BF142" i="13"/>
  <c r="T142" i="13"/>
  <c r="R142" i="13"/>
  <c r="P142" i="13"/>
  <c r="BI140" i="13"/>
  <c r="BH140" i="13"/>
  <c r="BG140" i="13"/>
  <c r="BF140" i="13"/>
  <c r="T140" i="13"/>
  <c r="R140" i="13"/>
  <c r="P140" i="13"/>
  <c r="BI138" i="13"/>
  <c r="BH138" i="13"/>
  <c r="BG138" i="13"/>
  <c r="BF138" i="13"/>
  <c r="T138" i="13"/>
  <c r="R138" i="13"/>
  <c r="P138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BI130" i="13"/>
  <c r="BH130" i="13"/>
  <c r="BG130" i="13"/>
  <c r="BF130" i="13"/>
  <c r="T130" i="13"/>
  <c r="R130" i="13"/>
  <c r="P130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J122" i="13"/>
  <c r="J121" i="13"/>
  <c r="F121" i="13"/>
  <c r="F119" i="13"/>
  <c r="E117" i="13"/>
  <c r="J96" i="13"/>
  <c r="J95" i="13"/>
  <c r="F95" i="13"/>
  <c r="F93" i="13"/>
  <c r="E91" i="13"/>
  <c r="J22" i="13"/>
  <c r="E22" i="13"/>
  <c r="F96" i="13" s="1"/>
  <c r="J21" i="13"/>
  <c r="J16" i="13"/>
  <c r="J119" i="13" s="1"/>
  <c r="E7" i="13"/>
  <c r="E111" i="13" s="1"/>
  <c r="J41" i="12"/>
  <c r="J40" i="12"/>
  <c r="AY108" i="1"/>
  <c r="J39" i="12"/>
  <c r="AX108" i="1"/>
  <c r="BI181" i="12"/>
  <c r="BH181" i="12"/>
  <c r="BG181" i="12"/>
  <c r="BF181" i="12"/>
  <c r="T181" i="12"/>
  <c r="R181" i="12"/>
  <c r="P181" i="12"/>
  <c r="BI179" i="12"/>
  <c r="BH179" i="12"/>
  <c r="BG179" i="12"/>
  <c r="BF179" i="12"/>
  <c r="T179" i="12"/>
  <c r="R179" i="12"/>
  <c r="P179" i="12"/>
  <c r="BI177" i="12"/>
  <c r="BH177" i="12"/>
  <c r="BG177" i="12"/>
  <c r="BF177" i="12"/>
  <c r="T177" i="12"/>
  <c r="R177" i="12"/>
  <c r="P177" i="12"/>
  <c r="BI175" i="12"/>
  <c r="BH175" i="12"/>
  <c r="BG175" i="12"/>
  <c r="BF175" i="12"/>
  <c r="T175" i="12"/>
  <c r="R175" i="12"/>
  <c r="P175" i="12"/>
  <c r="BI173" i="12"/>
  <c r="BH173" i="12"/>
  <c r="BG173" i="12"/>
  <c r="BF173" i="12"/>
  <c r="T173" i="12"/>
  <c r="R173" i="12"/>
  <c r="P173" i="12"/>
  <c r="BI171" i="12"/>
  <c r="BH171" i="12"/>
  <c r="BG171" i="12"/>
  <c r="BF171" i="12"/>
  <c r="T171" i="12"/>
  <c r="R171" i="12"/>
  <c r="P171" i="12"/>
  <c r="BI169" i="12"/>
  <c r="BH169" i="12"/>
  <c r="BG169" i="12"/>
  <c r="BF169" i="12"/>
  <c r="T169" i="12"/>
  <c r="R169" i="12"/>
  <c r="P169" i="12"/>
  <c r="BI167" i="12"/>
  <c r="BH167" i="12"/>
  <c r="BG167" i="12"/>
  <c r="BF167" i="12"/>
  <c r="T167" i="12"/>
  <c r="R167" i="12"/>
  <c r="P167" i="12"/>
  <c r="BI165" i="12"/>
  <c r="BH165" i="12"/>
  <c r="BG165" i="12"/>
  <c r="BF165" i="12"/>
  <c r="T165" i="12"/>
  <c r="R165" i="12"/>
  <c r="P165" i="12"/>
  <c r="BI163" i="12"/>
  <c r="BH163" i="12"/>
  <c r="BG163" i="12"/>
  <c r="BF163" i="12"/>
  <c r="T163" i="12"/>
  <c r="R163" i="12"/>
  <c r="P163" i="12"/>
  <c r="BI161" i="12"/>
  <c r="BH161" i="12"/>
  <c r="BG161" i="12"/>
  <c r="BF161" i="12"/>
  <c r="T161" i="12"/>
  <c r="R161" i="12"/>
  <c r="P161" i="12"/>
  <c r="BI159" i="12"/>
  <c r="BH159" i="12"/>
  <c r="BG159" i="12"/>
  <c r="BF159" i="12"/>
  <c r="T159" i="12"/>
  <c r="R159" i="12"/>
  <c r="P159" i="12"/>
  <c r="BI157" i="12"/>
  <c r="BH157" i="12"/>
  <c r="BG157" i="12"/>
  <c r="BF157" i="12"/>
  <c r="T157" i="12"/>
  <c r="R157" i="12"/>
  <c r="P157" i="12"/>
  <c r="BI155" i="12"/>
  <c r="BH155" i="12"/>
  <c r="BG155" i="12"/>
  <c r="BF155" i="12"/>
  <c r="T155" i="12"/>
  <c r="R155" i="12"/>
  <c r="P155" i="12"/>
  <c r="BI153" i="12"/>
  <c r="BH153" i="12"/>
  <c r="BG153" i="12"/>
  <c r="BF153" i="12"/>
  <c r="T153" i="12"/>
  <c r="R153" i="12"/>
  <c r="P153" i="12"/>
  <c r="BI151" i="12"/>
  <c r="BH151" i="12"/>
  <c r="BG151" i="12"/>
  <c r="BF151" i="12"/>
  <c r="T151" i="12"/>
  <c r="R151" i="12"/>
  <c r="P151" i="12"/>
  <c r="BI149" i="12"/>
  <c r="BH149" i="12"/>
  <c r="BG149" i="12"/>
  <c r="BF149" i="12"/>
  <c r="T149" i="12"/>
  <c r="R149" i="12"/>
  <c r="P149" i="12"/>
  <c r="BI147" i="12"/>
  <c r="BH147" i="12"/>
  <c r="BG147" i="12"/>
  <c r="BF147" i="12"/>
  <c r="T147" i="12"/>
  <c r="R147" i="12"/>
  <c r="P147" i="12"/>
  <c r="BI145" i="12"/>
  <c r="BH145" i="12"/>
  <c r="BG145" i="12"/>
  <c r="BF145" i="12"/>
  <c r="T145" i="12"/>
  <c r="R145" i="12"/>
  <c r="P145" i="12"/>
  <c r="BI143" i="12"/>
  <c r="BH143" i="12"/>
  <c r="BG143" i="12"/>
  <c r="BF143" i="12"/>
  <c r="T143" i="12"/>
  <c r="R143" i="12"/>
  <c r="P143" i="12"/>
  <c r="BI141" i="12"/>
  <c r="BH141" i="12"/>
  <c r="BG141" i="12"/>
  <c r="BF141" i="12"/>
  <c r="T141" i="12"/>
  <c r="R141" i="12"/>
  <c r="P141" i="12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BI135" i="12"/>
  <c r="BH135" i="12"/>
  <c r="BG135" i="12"/>
  <c r="BF135" i="12"/>
  <c r="T135" i="12"/>
  <c r="R135" i="12"/>
  <c r="P135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BI127" i="12"/>
  <c r="BH127" i="12"/>
  <c r="BG127" i="12"/>
  <c r="BF127" i="12"/>
  <c r="T127" i="12"/>
  <c r="R127" i="12"/>
  <c r="P127" i="12"/>
  <c r="J122" i="12"/>
  <c r="J121" i="12"/>
  <c r="F121" i="12"/>
  <c r="F119" i="12"/>
  <c r="E117" i="12"/>
  <c r="J96" i="12"/>
  <c r="J95" i="12"/>
  <c r="F95" i="12"/>
  <c r="F93" i="12"/>
  <c r="E91" i="12"/>
  <c r="J22" i="12"/>
  <c r="E22" i="12"/>
  <c r="F122" i="12" s="1"/>
  <c r="J21" i="12"/>
  <c r="J16" i="12"/>
  <c r="J119" i="12"/>
  <c r="E7" i="12"/>
  <c r="E85" i="12" s="1"/>
  <c r="J41" i="11"/>
  <c r="J40" i="11"/>
  <c r="AY107" i="1" s="1"/>
  <c r="J39" i="11"/>
  <c r="AX107" i="1"/>
  <c r="BI199" i="11"/>
  <c r="BH199" i="11"/>
  <c r="BG199" i="11"/>
  <c r="BF199" i="11"/>
  <c r="T199" i="11"/>
  <c r="R199" i="11"/>
  <c r="P199" i="11"/>
  <c r="BI197" i="11"/>
  <c r="BH197" i="11"/>
  <c r="BG197" i="11"/>
  <c r="BF197" i="11"/>
  <c r="T197" i="11"/>
  <c r="R197" i="11"/>
  <c r="P197" i="11"/>
  <c r="BI195" i="11"/>
  <c r="BH195" i="11"/>
  <c r="BG195" i="11"/>
  <c r="BF195" i="11"/>
  <c r="T195" i="11"/>
  <c r="R195" i="11"/>
  <c r="P195" i="11"/>
  <c r="BI193" i="11"/>
  <c r="BH193" i="11"/>
  <c r="BG193" i="11"/>
  <c r="BF193" i="11"/>
  <c r="T193" i="11"/>
  <c r="R193" i="11"/>
  <c r="P193" i="11"/>
  <c r="BI191" i="11"/>
  <c r="BH191" i="11"/>
  <c r="BG191" i="11"/>
  <c r="BF191" i="11"/>
  <c r="T191" i="11"/>
  <c r="R191" i="11"/>
  <c r="P191" i="11"/>
  <c r="BI189" i="11"/>
  <c r="BH189" i="11"/>
  <c r="BG189" i="11"/>
  <c r="BF189" i="11"/>
  <c r="T189" i="11"/>
  <c r="R189" i="11"/>
  <c r="P189" i="11"/>
  <c r="BI187" i="11"/>
  <c r="BH187" i="11"/>
  <c r="BG187" i="11"/>
  <c r="BF187" i="11"/>
  <c r="T187" i="11"/>
  <c r="R187" i="11"/>
  <c r="P187" i="11"/>
  <c r="BI185" i="11"/>
  <c r="BH185" i="11"/>
  <c r="BG185" i="11"/>
  <c r="BF185" i="11"/>
  <c r="T185" i="11"/>
  <c r="R185" i="11"/>
  <c r="P185" i="11"/>
  <c r="BI183" i="11"/>
  <c r="BH183" i="11"/>
  <c r="BG183" i="11"/>
  <c r="BF183" i="11"/>
  <c r="T183" i="11"/>
  <c r="R183" i="11"/>
  <c r="P183" i="11"/>
  <c r="BI181" i="11"/>
  <c r="BH181" i="11"/>
  <c r="BG181" i="11"/>
  <c r="BF181" i="11"/>
  <c r="T181" i="11"/>
  <c r="R181" i="11"/>
  <c r="P181" i="11"/>
  <c r="BI179" i="11"/>
  <c r="BH179" i="11"/>
  <c r="BG179" i="11"/>
  <c r="BF179" i="11"/>
  <c r="T179" i="11"/>
  <c r="R179" i="11"/>
  <c r="P179" i="11"/>
  <c r="BI177" i="11"/>
  <c r="BH177" i="11"/>
  <c r="BG177" i="11"/>
  <c r="BF177" i="11"/>
  <c r="T177" i="11"/>
  <c r="R177" i="11"/>
  <c r="P177" i="11"/>
  <c r="BI175" i="11"/>
  <c r="BH175" i="11"/>
  <c r="BG175" i="11"/>
  <c r="BF175" i="11"/>
  <c r="T175" i="11"/>
  <c r="R175" i="11"/>
  <c r="P175" i="11"/>
  <c r="BI173" i="11"/>
  <c r="BH173" i="11"/>
  <c r="BG173" i="11"/>
  <c r="BF173" i="11"/>
  <c r="T173" i="11"/>
  <c r="R173" i="11"/>
  <c r="P173" i="11"/>
  <c r="BI171" i="11"/>
  <c r="BH171" i="11"/>
  <c r="BG171" i="11"/>
  <c r="BF171" i="11"/>
  <c r="T171" i="11"/>
  <c r="R171" i="11"/>
  <c r="P171" i="11"/>
  <c r="BI169" i="11"/>
  <c r="BH169" i="11"/>
  <c r="BG169" i="11"/>
  <c r="BF169" i="11"/>
  <c r="T169" i="11"/>
  <c r="R169" i="11"/>
  <c r="P169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3" i="11"/>
  <c r="BH163" i="11"/>
  <c r="BG163" i="11"/>
  <c r="BF163" i="11"/>
  <c r="T163" i="11"/>
  <c r="R163" i="11"/>
  <c r="P163" i="11"/>
  <c r="BI161" i="11"/>
  <c r="BH161" i="11"/>
  <c r="BG161" i="11"/>
  <c r="BF161" i="11"/>
  <c r="T161" i="11"/>
  <c r="R161" i="11"/>
  <c r="P161" i="11"/>
  <c r="BI159" i="11"/>
  <c r="BH159" i="11"/>
  <c r="BG159" i="11"/>
  <c r="BF159" i="11"/>
  <c r="T159" i="11"/>
  <c r="R159" i="11"/>
  <c r="P159" i="11"/>
  <c r="BI157" i="11"/>
  <c r="BH157" i="11"/>
  <c r="BG157" i="11"/>
  <c r="BF157" i="11"/>
  <c r="T157" i="11"/>
  <c r="R157" i="11"/>
  <c r="P157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J122" i="11"/>
  <c r="J121" i="11"/>
  <c r="F121" i="11"/>
  <c r="F119" i="11"/>
  <c r="E117" i="11"/>
  <c r="J96" i="11"/>
  <c r="J95" i="11"/>
  <c r="F95" i="11"/>
  <c r="F93" i="11"/>
  <c r="E91" i="11"/>
  <c r="J22" i="11"/>
  <c r="E22" i="11"/>
  <c r="F96" i="11"/>
  <c r="J21" i="11"/>
  <c r="J16" i="11"/>
  <c r="J119" i="11" s="1"/>
  <c r="E7" i="11"/>
  <c r="E85" i="11"/>
  <c r="J41" i="10"/>
  <c r="J40" i="10"/>
  <c r="AY106" i="1"/>
  <c r="J39" i="10"/>
  <c r="AX106" i="1" s="1"/>
  <c r="BI216" i="10"/>
  <c r="BH216" i="10"/>
  <c r="BG216" i="10"/>
  <c r="BF216" i="10"/>
  <c r="T216" i="10"/>
  <c r="R216" i="10"/>
  <c r="P216" i="10"/>
  <c r="BI214" i="10"/>
  <c r="BH214" i="10"/>
  <c r="BG214" i="10"/>
  <c r="BF214" i="10"/>
  <c r="T214" i="10"/>
  <c r="R214" i="10"/>
  <c r="P214" i="10"/>
  <c r="BI212" i="10"/>
  <c r="BH212" i="10"/>
  <c r="BG212" i="10"/>
  <c r="BF212" i="10"/>
  <c r="T212" i="10"/>
  <c r="R212" i="10"/>
  <c r="P212" i="10"/>
  <c r="BI210" i="10"/>
  <c r="BH210" i="10"/>
  <c r="BG210" i="10"/>
  <c r="BF210" i="10"/>
  <c r="T210" i="10"/>
  <c r="R210" i="10"/>
  <c r="P210" i="10"/>
  <c r="BI208" i="10"/>
  <c r="BH208" i="10"/>
  <c r="BG208" i="10"/>
  <c r="BF208" i="10"/>
  <c r="T208" i="10"/>
  <c r="R208" i="10"/>
  <c r="P208" i="10"/>
  <c r="BI206" i="10"/>
  <c r="BH206" i="10"/>
  <c r="BG206" i="10"/>
  <c r="BF206" i="10"/>
  <c r="T206" i="10"/>
  <c r="R206" i="10"/>
  <c r="P206" i="10"/>
  <c r="BI204" i="10"/>
  <c r="BH204" i="10"/>
  <c r="BG204" i="10"/>
  <c r="BF204" i="10"/>
  <c r="T204" i="10"/>
  <c r="R204" i="10"/>
  <c r="P204" i="10"/>
  <c r="BI202" i="10"/>
  <c r="BH202" i="10"/>
  <c r="BG202" i="10"/>
  <c r="BF202" i="10"/>
  <c r="T202" i="10"/>
  <c r="R202" i="10"/>
  <c r="P202" i="10"/>
  <c r="BI200" i="10"/>
  <c r="BH200" i="10"/>
  <c r="BG200" i="10"/>
  <c r="BF200" i="10"/>
  <c r="T200" i="10"/>
  <c r="R200" i="10"/>
  <c r="P200" i="10"/>
  <c r="BI198" i="10"/>
  <c r="BH198" i="10"/>
  <c r="BG198" i="10"/>
  <c r="BF198" i="10"/>
  <c r="T198" i="10"/>
  <c r="R198" i="10"/>
  <c r="P198" i="10"/>
  <c r="BI196" i="10"/>
  <c r="BH196" i="10"/>
  <c r="BG196" i="10"/>
  <c r="BF196" i="10"/>
  <c r="T196" i="10"/>
  <c r="R196" i="10"/>
  <c r="P196" i="10"/>
  <c r="BI194" i="10"/>
  <c r="BH194" i="10"/>
  <c r="BG194" i="10"/>
  <c r="BF194" i="10"/>
  <c r="T194" i="10"/>
  <c r="R194" i="10"/>
  <c r="P194" i="10"/>
  <c r="BI192" i="10"/>
  <c r="BH192" i="10"/>
  <c r="BG192" i="10"/>
  <c r="BF192" i="10"/>
  <c r="T192" i="10"/>
  <c r="R192" i="10"/>
  <c r="P192" i="10"/>
  <c r="BI190" i="10"/>
  <c r="BH190" i="10"/>
  <c r="BG190" i="10"/>
  <c r="BF190" i="10"/>
  <c r="T190" i="10"/>
  <c r="R190" i="10"/>
  <c r="P190" i="10"/>
  <c r="BI188" i="10"/>
  <c r="BH188" i="10"/>
  <c r="BG188" i="10"/>
  <c r="BF188" i="10"/>
  <c r="T188" i="10"/>
  <c r="R188" i="10"/>
  <c r="P188" i="10"/>
  <c r="BI186" i="10"/>
  <c r="BH186" i="10"/>
  <c r="BG186" i="10"/>
  <c r="BF186" i="10"/>
  <c r="T186" i="10"/>
  <c r="R186" i="10"/>
  <c r="P186" i="10"/>
  <c r="BI184" i="10"/>
  <c r="BH184" i="10"/>
  <c r="BG184" i="10"/>
  <c r="BF184" i="10"/>
  <c r="T184" i="10"/>
  <c r="R184" i="10"/>
  <c r="P184" i="10"/>
  <c r="BI182" i="10"/>
  <c r="BH182" i="10"/>
  <c r="BG182" i="10"/>
  <c r="BF182" i="10"/>
  <c r="T182" i="10"/>
  <c r="R182" i="10"/>
  <c r="P182" i="10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4" i="10"/>
  <c r="BH174" i="10"/>
  <c r="BG174" i="10"/>
  <c r="BF174" i="10"/>
  <c r="T174" i="10"/>
  <c r="R174" i="10"/>
  <c r="P174" i="10"/>
  <c r="BI172" i="10"/>
  <c r="BH172" i="10"/>
  <c r="BG172" i="10"/>
  <c r="BF172" i="10"/>
  <c r="T172" i="10"/>
  <c r="R172" i="10"/>
  <c r="P172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0" i="10"/>
  <c r="BH150" i="10"/>
  <c r="BG150" i="10"/>
  <c r="BF150" i="10"/>
  <c r="T150" i="10"/>
  <c r="R150" i="10"/>
  <c r="P150" i="10"/>
  <c r="BI148" i="10"/>
  <c r="BH148" i="10"/>
  <c r="BG148" i="10"/>
  <c r="BF148" i="10"/>
  <c r="T148" i="10"/>
  <c r="R148" i="10"/>
  <c r="P148" i="10"/>
  <c r="BI146" i="10"/>
  <c r="BH146" i="10"/>
  <c r="BG146" i="10"/>
  <c r="BF146" i="10"/>
  <c r="T146" i="10"/>
  <c r="R146" i="10"/>
  <c r="P146" i="10"/>
  <c r="BI144" i="10"/>
  <c r="BH144" i="10"/>
  <c r="BG144" i="10"/>
  <c r="BF144" i="10"/>
  <c r="T144" i="10"/>
  <c r="R144" i="10"/>
  <c r="P144" i="10"/>
  <c r="BI142" i="10"/>
  <c r="BH142" i="10"/>
  <c r="BG142" i="10"/>
  <c r="BF142" i="10"/>
  <c r="T142" i="10"/>
  <c r="R142" i="10"/>
  <c r="P142" i="10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J122" i="10"/>
  <c r="J121" i="10"/>
  <c r="F121" i="10"/>
  <c r="F119" i="10"/>
  <c r="E117" i="10"/>
  <c r="J96" i="10"/>
  <c r="J95" i="10"/>
  <c r="F95" i="10"/>
  <c r="F93" i="10"/>
  <c r="E91" i="10"/>
  <c r="J22" i="10"/>
  <c r="E22" i="10"/>
  <c r="F96" i="10"/>
  <c r="J21" i="10"/>
  <c r="J16" i="10"/>
  <c r="J93" i="10" s="1"/>
  <c r="E7" i="10"/>
  <c r="E111" i="10" s="1"/>
  <c r="J41" i="9"/>
  <c r="J40" i="9"/>
  <c r="AY104" i="1"/>
  <c r="J39" i="9"/>
  <c r="AX104" i="1" s="1"/>
  <c r="BI261" i="9"/>
  <c r="BH261" i="9"/>
  <c r="BG261" i="9"/>
  <c r="BF261" i="9"/>
  <c r="T261" i="9"/>
  <c r="R261" i="9"/>
  <c r="P261" i="9"/>
  <c r="BI260" i="9"/>
  <c r="BH260" i="9"/>
  <c r="BG260" i="9"/>
  <c r="BF260" i="9"/>
  <c r="T260" i="9"/>
  <c r="R260" i="9"/>
  <c r="P260" i="9"/>
  <c r="BI259" i="9"/>
  <c r="BH259" i="9"/>
  <c r="BG259" i="9"/>
  <c r="BF259" i="9"/>
  <c r="T259" i="9"/>
  <c r="R259" i="9"/>
  <c r="P259" i="9"/>
  <c r="BI258" i="9"/>
  <c r="BH258" i="9"/>
  <c r="BG258" i="9"/>
  <c r="BF258" i="9"/>
  <c r="T258" i="9"/>
  <c r="R258" i="9"/>
  <c r="P258" i="9"/>
  <c r="BI257" i="9"/>
  <c r="BH257" i="9"/>
  <c r="BG257" i="9"/>
  <c r="BF257" i="9"/>
  <c r="T257" i="9"/>
  <c r="R257" i="9"/>
  <c r="P257" i="9"/>
  <c r="BI256" i="9"/>
  <c r="BH256" i="9"/>
  <c r="BG256" i="9"/>
  <c r="BF256" i="9"/>
  <c r="T256" i="9"/>
  <c r="R256" i="9"/>
  <c r="P256" i="9"/>
  <c r="BI255" i="9"/>
  <c r="BH255" i="9"/>
  <c r="BG255" i="9"/>
  <c r="BF255" i="9"/>
  <c r="T255" i="9"/>
  <c r="R255" i="9"/>
  <c r="P255" i="9"/>
  <c r="BI254" i="9"/>
  <c r="BH254" i="9"/>
  <c r="BG254" i="9"/>
  <c r="BF254" i="9"/>
  <c r="T254" i="9"/>
  <c r="R254" i="9"/>
  <c r="P254" i="9"/>
  <c r="BI253" i="9"/>
  <c r="BH253" i="9"/>
  <c r="BG253" i="9"/>
  <c r="BF253" i="9"/>
  <c r="T253" i="9"/>
  <c r="R253" i="9"/>
  <c r="P253" i="9"/>
  <c r="BI252" i="9"/>
  <c r="BH252" i="9"/>
  <c r="BG252" i="9"/>
  <c r="BF252" i="9"/>
  <c r="T252" i="9"/>
  <c r="R252" i="9"/>
  <c r="P252" i="9"/>
  <c r="BI251" i="9"/>
  <c r="BH251" i="9"/>
  <c r="BG251" i="9"/>
  <c r="BF251" i="9"/>
  <c r="T251" i="9"/>
  <c r="R251" i="9"/>
  <c r="P251" i="9"/>
  <c r="BI249" i="9"/>
  <c r="BH249" i="9"/>
  <c r="BG249" i="9"/>
  <c r="BF249" i="9"/>
  <c r="T249" i="9"/>
  <c r="R249" i="9"/>
  <c r="P249" i="9"/>
  <c r="BI248" i="9"/>
  <c r="BH248" i="9"/>
  <c r="BG248" i="9"/>
  <c r="BF248" i="9"/>
  <c r="T248" i="9"/>
  <c r="R248" i="9"/>
  <c r="P248" i="9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5" i="9"/>
  <c r="BH245" i="9"/>
  <c r="BG245" i="9"/>
  <c r="BF245" i="9"/>
  <c r="T245" i="9"/>
  <c r="R245" i="9"/>
  <c r="P245" i="9"/>
  <c r="BI244" i="9"/>
  <c r="BH244" i="9"/>
  <c r="BG244" i="9"/>
  <c r="BF244" i="9"/>
  <c r="T244" i="9"/>
  <c r="R244" i="9"/>
  <c r="P244" i="9"/>
  <c r="BI243" i="9"/>
  <c r="BH243" i="9"/>
  <c r="BG243" i="9"/>
  <c r="BF243" i="9"/>
  <c r="T243" i="9"/>
  <c r="R243" i="9"/>
  <c r="P243" i="9"/>
  <c r="BI242" i="9"/>
  <c r="BH242" i="9"/>
  <c r="BG242" i="9"/>
  <c r="BF242" i="9"/>
  <c r="T242" i="9"/>
  <c r="R242" i="9"/>
  <c r="P242" i="9"/>
  <c r="BI241" i="9"/>
  <c r="BH241" i="9"/>
  <c r="BG241" i="9"/>
  <c r="BF241" i="9"/>
  <c r="T241" i="9"/>
  <c r="R241" i="9"/>
  <c r="P241" i="9"/>
  <c r="BI240" i="9"/>
  <c r="BH240" i="9"/>
  <c r="BG240" i="9"/>
  <c r="BF240" i="9"/>
  <c r="T240" i="9"/>
  <c r="R240" i="9"/>
  <c r="P240" i="9"/>
  <c r="BI239" i="9"/>
  <c r="BH239" i="9"/>
  <c r="BG239" i="9"/>
  <c r="BF239" i="9"/>
  <c r="T239" i="9"/>
  <c r="R239" i="9"/>
  <c r="P239" i="9"/>
  <c r="BI238" i="9"/>
  <c r="BH238" i="9"/>
  <c r="BG238" i="9"/>
  <c r="BF238" i="9"/>
  <c r="T238" i="9"/>
  <c r="R238" i="9"/>
  <c r="P238" i="9"/>
  <c r="BI237" i="9"/>
  <c r="BH237" i="9"/>
  <c r="BG237" i="9"/>
  <c r="BF237" i="9"/>
  <c r="T237" i="9"/>
  <c r="R237" i="9"/>
  <c r="P237" i="9"/>
  <c r="BI236" i="9"/>
  <c r="BH236" i="9"/>
  <c r="BG236" i="9"/>
  <c r="BF236" i="9"/>
  <c r="T236" i="9"/>
  <c r="R236" i="9"/>
  <c r="P236" i="9"/>
  <c r="BI235" i="9"/>
  <c r="BH235" i="9"/>
  <c r="BG235" i="9"/>
  <c r="BF235" i="9"/>
  <c r="T235" i="9"/>
  <c r="R235" i="9"/>
  <c r="P235" i="9"/>
  <c r="BI234" i="9"/>
  <c r="BH234" i="9"/>
  <c r="BG234" i="9"/>
  <c r="BF234" i="9"/>
  <c r="T234" i="9"/>
  <c r="R234" i="9"/>
  <c r="P234" i="9"/>
  <c r="BI233" i="9"/>
  <c r="BH233" i="9"/>
  <c r="BG233" i="9"/>
  <c r="BF233" i="9"/>
  <c r="T233" i="9"/>
  <c r="R233" i="9"/>
  <c r="P233" i="9"/>
  <c r="BI232" i="9"/>
  <c r="BH232" i="9"/>
  <c r="BG232" i="9"/>
  <c r="BF232" i="9"/>
  <c r="T232" i="9"/>
  <c r="R232" i="9"/>
  <c r="P232" i="9"/>
  <c r="BI231" i="9"/>
  <c r="BH231" i="9"/>
  <c r="BG231" i="9"/>
  <c r="BF231" i="9"/>
  <c r="T231" i="9"/>
  <c r="R231" i="9"/>
  <c r="P231" i="9"/>
  <c r="BI230" i="9"/>
  <c r="BH230" i="9"/>
  <c r="BG230" i="9"/>
  <c r="BF230" i="9"/>
  <c r="T230" i="9"/>
  <c r="R230" i="9"/>
  <c r="P230" i="9"/>
  <c r="BI229" i="9"/>
  <c r="BH229" i="9"/>
  <c r="BG229" i="9"/>
  <c r="BF229" i="9"/>
  <c r="T229" i="9"/>
  <c r="R229" i="9"/>
  <c r="P229" i="9"/>
  <c r="BI228" i="9"/>
  <c r="BH228" i="9"/>
  <c r="BG228" i="9"/>
  <c r="BF228" i="9"/>
  <c r="T228" i="9"/>
  <c r="R228" i="9"/>
  <c r="P228" i="9"/>
  <c r="BI227" i="9"/>
  <c r="BH227" i="9"/>
  <c r="BG227" i="9"/>
  <c r="BF227" i="9"/>
  <c r="T227" i="9"/>
  <c r="R227" i="9"/>
  <c r="P227" i="9"/>
  <c r="BI226" i="9"/>
  <c r="BH226" i="9"/>
  <c r="BG226" i="9"/>
  <c r="BF226" i="9"/>
  <c r="T226" i="9"/>
  <c r="R226" i="9"/>
  <c r="P226" i="9"/>
  <c r="BI225" i="9"/>
  <c r="BH225" i="9"/>
  <c r="BG225" i="9"/>
  <c r="BF225" i="9"/>
  <c r="T225" i="9"/>
  <c r="R225" i="9"/>
  <c r="P225" i="9"/>
  <c r="BI224" i="9"/>
  <c r="BH224" i="9"/>
  <c r="BG224" i="9"/>
  <c r="BF224" i="9"/>
  <c r="T224" i="9"/>
  <c r="R224" i="9"/>
  <c r="P224" i="9"/>
  <c r="BI223" i="9"/>
  <c r="BH223" i="9"/>
  <c r="BG223" i="9"/>
  <c r="BF223" i="9"/>
  <c r="T223" i="9"/>
  <c r="R223" i="9"/>
  <c r="P223" i="9"/>
  <c r="BI222" i="9"/>
  <c r="BH222" i="9"/>
  <c r="BG222" i="9"/>
  <c r="BF222" i="9"/>
  <c r="T222" i="9"/>
  <c r="R222" i="9"/>
  <c r="P222" i="9"/>
  <c r="BI221" i="9"/>
  <c r="BH221" i="9"/>
  <c r="BG221" i="9"/>
  <c r="BF221" i="9"/>
  <c r="T221" i="9"/>
  <c r="R221" i="9"/>
  <c r="P221" i="9"/>
  <c r="BI220" i="9"/>
  <c r="BH220" i="9"/>
  <c r="BG220" i="9"/>
  <c r="BF220" i="9"/>
  <c r="T220" i="9"/>
  <c r="R220" i="9"/>
  <c r="P220" i="9"/>
  <c r="BI219" i="9"/>
  <c r="BH219" i="9"/>
  <c r="BG219" i="9"/>
  <c r="BF219" i="9"/>
  <c r="T219" i="9"/>
  <c r="R219" i="9"/>
  <c r="P219" i="9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6" i="9"/>
  <c r="BH216" i="9"/>
  <c r="BG216" i="9"/>
  <c r="BF216" i="9"/>
  <c r="T216" i="9"/>
  <c r="R216" i="9"/>
  <c r="P216" i="9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3" i="9"/>
  <c r="BH213" i="9"/>
  <c r="BG213" i="9"/>
  <c r="BF213" i="9"/>
  <c r="T213" i="9"/>
  <c r="R213" i="9"/>
  <c r="P213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J123" i="9"/>
  <c r="J122" i="9"/>
  <c r="F122" i="9"/>
  <c r="F120" i="9"/>
  <c r="E118" i="9"/>
  <c r="J96" i="9"/>
  <c r="J95" i="9"/>
  <c r="F95" i="9"/>
  <c r="F93" i="9"/>
  <c r="E91" i="9"/>
  <c r="J22" i="9"/>
  <c r="E22" i="9"/>
  <c r="F123" i="9"/>
  <c r="J21" i="9"/>
  <c r="J16" i="9"/>
  <c r="J93" i="9" s="1"/>
  <c r="E7" i="9"/>
  <c r="E112" i="9"/>
  <c r="J41" i="8"/>
  <c r="J40" i="8"/>
  <c r="AY103" i="1"/>
  <c r="J39" i="8"/>
  <c r="AX103" i="1"/>
  <c r="BI157" i="8"/>
  <c r="BH157" i="8"/>
  <c r="BG157" i="8"/>
  <c r="BF157" i="8"/>
  <c r="T157" i="8"/>
  <c r="T156" i="8"/>
  <c r="R157" i="8"/>
  <c r="R156" i="8"/>
  <c r="P157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J125" i="8"/>
  <c r="J124" i="8"/>
  <c r="F124" i="8"/>
  <c r="F122" i="8"/>
  <c r="E120" i="8"/>
  <c r="J96" i="8"/>
  <c r="J95" i="8"/>
  <c r="F95" i="8"/>
  <c r="F93" i="8"/>
  <c r="E91" i="8"/>
  <c r="J22" i="8"/>
  <c r="E22" i="8"/>
  <c r="F96" i="8"/>
  <c r="J21" i="8"/>
  <c r="J16" i="8"/>
  <c r="J122" i="8" s="1"/>
  <c r="E7" i="8"/>
  <c r="E114" i="8"/>
  <c r="J41" i="7"/>
  <c r="J40" i="7"/>
  <c r="AY102" i="1"/>
  <c r="J39" i="7"/>
  <c r="AX102" i="1" s="1"/>
  <c r="BI168" i="7"/>
  <c r="BH168" i="7"/>
  <c r="BG168" i="7"/>
  <c r="BF168" i="7"/>
  <c r="T168" i="7"/>
  <c r="T167" i="7"/>
  <c r="R168" i="7"/>
  <c r="R167" i="7" s="1"/>
  <c r="P168" i="7"/>
  <c r="P167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7" i="7"/>
  <c r="BH157" i="7"/>
  <c r="BG157" i="7"/>
  <c r="BF157" i="7"/>
  <c r="T157" i="7"/>
  <c r="R157" i="7"/>
  <c r="P157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J127" i="7"/>
  <c r="J126" i="7"/>
  <c r="F126" i="7"/>
  <c r="F124" i="7"/>
  <c r="E122" i="7"/>
  <c r="J96" i="7"/>
  <c r="J95" i="7"/>
  <c r="F95" i="7"/>
  <c r="F93" i="7"/>
  <c r="E91" i="7"/>
  <c r="J22" i="7"/>
  <c r="E22" i="7"/>
  <c r="F127" i="7" s="1"/>
  <c r="J21" i="7"/>
  <c r="J16" i="7"/>
  <c r="J124" i="7"/>
  <c r="E7" i="7"/>
  <c r="E116" i="7" s="1"/>
  <c r="J41" i="6"/>
  <c r="J40" i="6"/>
  <c r="AY101" i="1" s="1"/>
  <c r="J39" i="6"/>
  <c r="AX101" i="1" s="1"/>
  <c r="BI127" i="6"/>
  <c r="F41" i="6" s="1"/>
  <c r="BD101" i="1" s="1"/>
  <c r="BH127" i="6"/>
  <c r="BG127" i="6"/>
  <c r="BF127" i="6"/>
  <c r="T127" i="6"/>
  <c r="T126" i="6" s="1"/>
  <c r="T125" i="6" s="1"/>
  <c r="R127" i="6"/>
  <c r="R126" i="6"/>
  <c r="R125" i="6" s="1"/>
  <c r="P127" i="6"/>
  <c r="P126" i="6" s="1"/>
  <c r="P125" i="6" s="1"/>
  <c r="AU101" i="1" s="1"/>
  <c r="J122" i="6"/>
  <c r="J121" i="6"/>
  <c r="F121" i="6"/>
  <c r="F119" i="6"/>
  <c r="E117" i="6"/>
  <c r="J96" i="6"/>
  <c r="J95" i="6"/>
  <c r="F95" i="6"/>
  <c r="F93" i="6"/>
  <c r="E91" i="6"/>
  <c r="J22" i="6"/>
  <c r="E22" i="6"/>
  <c r="F96" i="6"/>
  <c r="J21" i="6"/>
  <c r="J16" i="6"/>
  <c r="J93" i="6" s="1"/>
  <c r="E7" i="6"/>
  <c r="E85" i="6" s="1"/>
  <c r="J41" i="5"/>
  <c r="J40" i="5"/>
  <c r="AY100" i="1"/>
  <c r="J39" i="5"/>
  <c r="AX100" i="1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J124" i="5"/>
  <c r="J123" i="5"/>
  <c r="F123" i="5"/>
  <c r="F121" i="5"/>
  <c r="E119" i="5"/>
  <c r="J96" i="5"/>
  <c r="J95" i="5"/>
  <c r="F95" i="5"/>
  <c r="F93" i="5"/>
  <c r="E91" i="5"/>
  <c r="J22" i="5"/>
  <c r="E22" i="5"/>
  <c r="F124" i="5" s="1"/>
  <c r="J21" i="5"/>
  <c r="J16" i="5"/>
  <c r="J121" i="5"/>
  <c r="E7" i="5"/>
  <c r="E113" i="5" s="1"/>
  <c r="J41" i="4"/>
  <c r="J40" i="4"/>
  <c r="AY99" i="1" s="1"/>
  <c r="J39" i="4"/>
  <c r="AX99" i="1"/>
  <c r="BI179" i="4"/>
  <c r="BH179" i="4"/>
  <c r="BG179" i="4"/>
  <c r="BF179" i="4"/>
  <c r="T179" i="4"/>
  <c r="T178" i="4" s="1"/>
  <c r="R179" i="4"/>
  <c r="R178" i="4"/>
  <c r="P179" i="4"/>
  <c r="P178" i="4" s="1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T131" i="4"/>
  <c r="R132" i="4"/>
  <c r="R131" i="4" s="1"/>
  <c r="P132" i="4"/>
  <c r="P131" i="4"/>
  <c r="J127" i="4"/>
  <c r="J126" i="4"/>
  <c r="F126" i="4"/>
  <c r="F124" i="4"/>
  <c r="E122" i="4"/>
  <c r="J96" i="4"/>
  <c r="J95" i="4"/>
  <c r="F95" i="4"/>
  <c r="F93" i="4"/>
  <c r="E91" i="4"/>
  <c r="J22" i="4"/>
  <c r="E22" i="4"/>
  <c r="F127" i="4" s="1"/>
  <c r="J21" i="4"/>
  <c r="J16" i="4"/>
  <c r="J124" i="4"/>
  <c r="E7" i="4"/>
  <c r="E116" i="4" s="1"/>
  <c r="J41" i="3"/>
  <c r="J40" i="3"/>
  <c r="AY98" i="1" s="1"/>
  <c r="J39" i="3"/>
  <c r="AX98" i="1"/>
  <c r="BI259" i="3"/>
  <c r="BH259" i="3"/>
  <c r="BG259" i="3"/>
  <c r="BF259" i="3"/>
  <c r="T259" i="3"/>
  <c r="T258" i="3" s="1"/>
  <c r="R259" i="3"/>
  <c r="R258" i="3"/>
  <c r="P259" i="3"/>
  <c r="P258" i="3" s="1"/>
  <c r="BI257" i="3"/>
  <c r="BH257" i="3"/>
  <c r="BG257" i="3"/>
  <c r="BF257" i="3"/>
  <c r="T257" i="3"/>
  <c r="T256" i="3" s="1"/>
  <c r="R257" i="3"/>
  <c r="R256" i="3" s="1"/>
  <c r="P257" i="3"/>
  <c r="P256" i="3" s="1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05" i="3"/>
  <c r="BH205" i="3"/>
  <c r="BG205" i="3"/>
  <c r="BF205" i="3"/>
  <c r="T205" i="3"/>
  <c r="R205" i="3"/>
  <c r="P20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3" i="3"/>
  <c r="BH163" i="3"/>
  <c r="BG163" i="3"/>
  <c r="BF163" i="3"/>
  <c r="T163" i="3"/>
  <c r="T162" i="3"/>
  <c r="R163" i="3"/>
  <c r="R162" i="3"/>
  <c r="P163" i="3"/>
  <c r="P162" i="3"/>
  <c r="BI160" i="3"/>
  <c r="BH160" i="3"/>
  <c r="BG160" i="3"/>
  <c r="BF160" i="3"/>
  <c r="T160" i="3"/>
  <c r="R160" i="3"/>
  <c r="P160" i="3"/>
  <c r="BI154" i="3"/>
  <c r="BH154" i="3"/>
  <c r="BG154" i="3"/>
  <c r="BF154" i="3"/>
  <c r="T154" i="3"/>
  <c r="R154" i="3"/>
  <c r="P154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4" i="3"/>
  <c r="BH134" i="3"/>
  <c r="BG134" i="3"/>
  <c r="BF134" i="3"/>
  <c r="T134" i="3"/>
  <c r="R134" i="3"/>
  <c r="P134" i="3"/>
  <c r="J129" i="3"/>
  <c r="J128" i="3"/>
  <c r="F128" i="3"/>
  <c r="F126" i="3"/>
  <c r="E124" i="3"/>
  <c r="J96" i="3"/>
  <c r="J95" i="3"/>
  <c r="F95" i="3"/>
  <c r="F93" i="3"/>
  <c r="E91" i="3"/>
  <c r="J22" i="3"/>
  <c r="E22" i="3"/>
  <c r="F96" i="3"/>
  <c r="J21" i="3"/>
  <c r="J16" i="3"/>
  <c r="J126" i="3" s="1"/>
  <c r="E7" i="3"/>
  <c r="E85" i="3" s="1"/>
  <c r="J41" i="2"/>
  <c r="J40" i="2"/>
  <c r="AY97" i="1"/>
  <c r="J39" i="2"/>
  <c r="AX97" i="1"/>
  <c r="BI1127" i="2"/>
  <c r="BH1127" i="2"/>
  <c r="BG1127" i="2"/>
  <c r="BF1127" i="2"/>
  <c r="T1127" i="2"/>
  <c r="T1126" i="2"/>
  <c r="R1127" i="2"/>
  <c r="R1126" i="2"/>
  <c r="P1127" i="2"/>
  <c r="P1126" i="2"/>
  <c r="BI1125" i="2"/>
  <c r="BH1125" i="2"/>
  <c r="BG1125" i="2"/>
  <c r="BF1125" i="2"/>
  <c r="T1125" i="2"/>
  <c r="R1125" i="2"/>
  <c r="P1125" i="2"/>
  <c r="BI1122" i="2"/>
  <c r="BH1122" i="2"/>
  <c r="BG1122" i="2"/>
  <c r="BF1122" i="2"/>
  <c r="T1122" i="2"/>
  <c r="R1122" i="2"/>
  <c r="P1122" i="2"/>
  <c r="BI1120" i="2"/>
  <c r="BH1120" i="2"/>
  <c r="BG1120" i="2"/>
  <c r="BF1120" i="2"/>
  <c r="T1120" i="2"/>
  <c r="R1120" i="2"/>
  <c r="P1120" i="2"/>
  <c r="BI1100" i="2"/>
  <c r="BH1100" i="2"/>
  <c r="BG1100" i="2"/>
  <c r="BF1100" i="2"/>
  <c r="T1100" i="2"/>
  <c r="R1100" i="2"/>
  <c r="P1100" i="2"/>
  <c r="BI1098" i="2"/>
  <c r="BH1098" i="2"/>
  <c r="BG1098" i="2"/>
  <c r="BF1098" i="2"/>
  <c r="T1098" i="2"/>
  <c r="R1098" i="2"/>
  <c r="P1098" i="2"/>
  <c r="BI1095" i="2"/>
  <c r="BH1095" i="2"/>
  <c r="BG1095" i="2"/>
  <c r="BF1095" i="2"/>
  <c r="T1095" i="2"/>
  <c r="R1095" i="2"/>
  <c r="P1095" i="2"/>
  <c r="BI1093" i="2"/>
  <c r="BH1093" i="2"/>
  <c r="BG1093" i="2"/>
  <c r="BF1093" i="2"/>
  <c r="T1093" i="2"/>
  <c r="R1093" i="2"/>
  <c r="P1093" i="2"/>
  <c r="BI1077" i="2"/>
  <c r="BH1077" i="2"/>
  <c r="BG1077" i="2"/>
  <c r="BF1077" i="2"/>
  <c r="T1077" i="2"/>
  <c r="R1077" i="2"/>
  <c r="P1077" i="2"/>
  <c r="BI1067" i="2"/>
  <c r="BH1067" i="2"/>
  <c r="BG1067" i="2"/>
  <c r="BF1067" i="2"/>
  <c r="T1067" i="2"/>
  <c r="R1067" i="2"/>
  <c r="P1067" i="2"/>
  <c r="BI1065" i="2"/>
  <c r="BH1065" i="2"/>
  <c r="BG1065" i="2"/>
  <c r="BF1065" i="2"/>
  <c r="T1065" i="2"/>
  <c r="R1065" i="2"/>
  <c r="P1065" i="2"/>
  <c r="BI1063" i="2"/>
  <c r="BH1063" i="2"/>
  <c r="BG1063" i="2"/>
  <c r="BF1063" i="2"/>
  <c r="T1063" i="2"/>
  <c r="R1063" i="2"/>
  <c r="P1063" i="2"/>
  <c r="BI1060" i="2"/>
  <c r="BH1060" i="2"/>
  <c r="BG1060" i="2"/>
  <c r="BF1060" i="2"/>
  <c r="T1060" i="2"/>
  <c r="R1060" i="2"/>
  <c r="P1060" i="2"/>
  <c r="BI1058" i="2"/>
  <c r="BH1058" i="2"/>
  <c r="BG1058" i="2"/>
  <c r="BF1058" i="2"/>
  <c r="T1058" i="2"/>
  <c r="R1058" i="2"/>
  <c r="P1058" i="2"/>
  <c r="BI1046" i="2"/>
  <c r="BH1046" i="2"/>
  <c r="BG1046" i="2"/>
  <c r="BF1046" i="2"/>
  <c r="T1046" i="2"/>
  <c r="R1046" i="2"/>
  <c r="P1046" i="2"/>
  <c r="BI1044" i="2"/>
  <c r="BH1044" i="2"/>
  <c r="BG1044" i="2"/>
  <c r="BF1044" i="2"/>
  <c r="T1044" i="2"/>
  <c r="R1044" i="2"/>
  <c r="P1044" i="2"/>
  <c r="BI1043" i="2"/>
  <c r="BH1043" i="2"/>
  <c r="BG1043" i="2"/>
  <c r="BF1043" i="2"/>
  <c r="T1043" i="2"/>
  <c r="R1043" i="2"/>
  <c r="P1043" i="2"/>
  <c r="BI1042" i="2"/>
  <c r="BH1042" i="2"/>
  <c r="BG1042" i="2"/>
  <c r="BF1042" i="2"/>
  <c r="T1042" i="2"/>
  <c r="R1042" i="2"/>
  <c r="P1042" i="2"/>
  <c r="BI1041" i="2"/>
  <c r="BH1041" i="2"/>
  <c r="BG1041" i="2"/>
  <c r="BF1041" i="2"/>
  <c r="T1041" i="2"/>
  <c r="R1041" i="2"/>
  <c r="P1041" i="2"/>
  <c r="BI1040" i="2"/>
  <c r="BH1040" i="2"/>
  <c r="BG1040" i="2"/>
  <c r="BF1040" i="2"/>
  <c r="T1040" i="2"/>
  <c r="R1040" i="2"/>
  <c r="P1040" i="2"/>
  <c r="BI1039" i="2"/>
  <c r="BH1039" i="2"/>
  <c r="BG1039" i="2"/>
  <c r="BF1039" i="2"/>
  <c r="T1039" i="2"/>
  <c r="R1039" i="2"/>
  <c r="P1039" i="2"/>
  <c r="BI1038" i="2"/>
  <c r="BH1038" i="2"/>
  <c r="BG1038" i="2"/>
  <c r="BF1038" i="2"/>
  <c r="T1038" i="2"/>
  <c r="R1038" i="2"/>
  <c r="P1038" i="2"/>
  <c r="BI1037" i="2"/>
  <c r="BH1037" i="2"/>
  <c r="BG1037" i="2"/>
  <c r="BF1037" i="2"/>
  <c r="T1037" i="2"/>
  <c r="R1037" i="2"/>
  <c r="P1037" i="2"/>
  <c r="BI1036" i="2"/>
  <c r="BH1036" i="2"/>
  <c r="BG1036" i="2"/>
  <c r="BF1036" i="2"/>
  <c r="T1036" i="2"/>
  <c r="R1036" i="2"/>
  <c r="P1036" i="2"/>
  <c r="BI1035" i="2"/>
  <c r="BH1035" i="2"/>
  <c r="BG1035" i="2"/>
  <c r="BF1035" i="2"/>
  <c r="T1035" i="2"/>
  <c r="R1035" i="2"/>
  <c r="P1035" i="2"/>
  <c r="BI1017" i="2"/>
  <c r="BH1017" i="2"/>
  <c r="BG1017" i="2"/>
  <c r="BF1017" i="2"/>
  <c r="T1017" i="2"/>
  <c r="R1017" i="2"/>
  <c r="P1017" i="2"/>
  <c r="BI1016" i="2"/>
  <c r="BH1016" i="2"/>
  <c r="BG1016" i="2"/>
  <c r="BF1016" i="2"/>
  <c r="T1016" i="2"/>
  <c r="R1016" i="2"/>
  <c r="P1016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12" i="2"/>
  <c r="BH1012" i="2"/>
  <c r="BG1012" i="2"/>
  <c r="BF1012" i="2"/>
  <c r="T1012" i="2"/>
  <c r="R1012" i="2"/>
  <c r="P1012" i="2"/>
  <c r="BI1009" i="2"/>
  <c r="BH1009" i="2"/>
  <c r="BG1009" i="2"/>
  <c r="BF1009" i="2"/>
  <c r="T1009" i="2"/>
  <c r="R1009" i="2"/>
  <c r="P1009" i="2"/>
  <c r="BI1007" i="2"/>
  <c r="BH1007" i="2"/>
  <c r="BG1007" i="2"/>
  <c r="BF1007" i="2"/>
  <c r="T1007" i="2"/>
  <c r="R1007" i="2"/>
  <c r="P1007" i="2"/>
  <c r="BI993" i="2"/>
  <c r="BH993" i="2"/>
  <c r="BG993" i="2"/>
  <c r="BF993" i="2"/>
  <c r="T993" i="2"/>
  <c r="R993" i="2"/>
  <c r="P993" i="2"/>
  <c r="BI987" i="2"/>
  <c r="BH987" i="2"/>
  <c r="BG987" i="2"/>
  <c r="BF987" i="2"/>
  <c r="T987" i="2"/>
  <c r="R987" i="2"/>
  <c r="P987" i="2"/>
  <c r="BI981" i="2"/>
  <c r="BH981" i="2"/>
  <c r="BG981" i="2"/>
  <c r="BF981" i="2"/>
  <c r="T981" i="2"/>
  <c r="R981" i="2"/>
  <c r="P981" i="2"/>
  <c r="BI973" i="2"/>
  <c r="BH973" i="2"/>
  <c r="BG973" i="2"/>
  <c r="BF973" i="2"/>
  <c r="T973" i="2"/>
  <c r="R973" i="2"/>
  <c r="P973" i="2"/>
  <c r="BI972" i="2"/>
  <c r="BH972" i="2"/>
  <c r="BG972" i="2"/>
  <c r="BF972" i="2"/>
  <c r="T972" i="2"/>
  <c r="R972" i="2"/>
  <c r="P972" i="2"/>
  <c r="BI971" i="2"/>
  <c r="BH971" i="2"/>
  <c r="BG971" i="2"/>
  <c r="BF971" i="2"/>
  <c r="T971" i="2"/>
  <c r="R971" i="2"/>
  <c r="P971" i="2"/>
  <c r="BI970" i="2"/>
  <c r="BH970" i="2"/>
  <c r="BG970" i="2"/>
  <c r="BF970" i="2"/>
  <c r="T970" i="2"/>
  <c r="R970" i="2"/>
  <c r="P970" i="2"/>
  <c r="BI969" i="2"/>
  <c r="BH969" i="2"/>
  <c r="BG969" i="2"/>
  <c r="BF969" i="2"/>
  <c r="T969" i="2"/>
  <c r="R969" i="2"/>
  <c r="P969" i="2"/>
  <c r="BI968" i="2"/>
  <c r="BH968" i="2"/>
  <c r="BG968" i="2"/>
  <c r="BF968" i="2"/>
  <c r="T968" i="2"/>
  <c r="R968" i="2"/>
  <c r="P968" i="2"/>
  <c r="BI967" i="2"/>
  <c r="BH967" i="2"/>
  <c r="BG967" i="2"/>
  <c r="BF967" i="2"/>
  <c r="T967" i="2"/>
  <c r="R967" i="2"/>
  <c r="P967" i="2"/>
  <c r="BI966" i="2"/>
  <c r="BH966" i="2"/>
  <c r="BG966" i="2"/>
  <c r="BF966" i="2"/>
  <c r="T966" i="2"/>
  <c r="R966" i="2"/>
  <c r="P966" i="2"/>
  <c r="BI965" i="2"/>
  <c r="BH965" i="2"/>
  <c r="BG965" i="2"/>
  <c r="BF965" i="2"/>
  <c r="T965" i="2"/>
  <c r="R965" i="2"/>
  <c r="P965" i="2"/>
  <c r="BI964" i="2"/>
  <c r="BH964" i="2"/>
  <c r="BG964" i="2"/>
  <c r="BF964" i="2"/>
  <c r="T964" i="2"/>
  <c r="R964" i="2"/>
  <c r="P964" i="2"/>
  <c r="BI963" i="2"/>
  <c r="BH963" i="2"/>
  <c r="BG963" i="2"/>
  <c r="BF963" i="2"/>
  <c r="T963" i="2"/>
  <c r="R963" i="2"/>
  <c r="P963" i="2"/>
  <c r="BI962" i="2"/>
  <c r="BH962" i="2"/>
  <c r="BG962" i="2"/>
  <c r="BF962" i="2"/>
  <c r="T962" i="2"/>
  <c r="R962" i="2"/>
  <c r="P962" i="2"/>
  <c r="BI954" i="2"/>
  <c r="BH954" i="2"/>
  <c r="BG954" i="2"/>
  <c r="BF954" i="2"/>
  <c r="T954" i="2"/>
  <c r="R954" i="2"/>
  <c r="P954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9" i="2"/>
  <c r="BH949" i="2"/>
  <c r="BG949" i="2"/>
  <c r="BF949" i="2"/>
  <c r="T949" i="2"/>
  <c r="R949" i="2"/>
  <c r="P949" i="2"/>
  <c r="BI946" i="2"/>
  <c r="BH946" i="2"/>
  <c r="BG946" i="2"/>
  <c r="BF946" i="2"/>
  <c r="T946" i="2"/>
  <c r="R946" i="2"/>
  <c r="P946" i="2"/>
  <c r="BI943" i="2"/>
  <c r="BH943" i="2"/>
  <c r="BG943" i="2"/>
  <c r="BF943" i="2"/>
  <c r="T943" i="2"/>
  <c r="R943" i="2"/>
  <c r="P943" i="2"/>
  <c r="BI940" i="2"/>
  <c r="BH940" i="2"/>
  <c r="BG940" i="2"/>
  <c r="BF940" i="2"/>
  <c r="T940" i="2"/>
  <c r="R940" i="2"/>
  <c r="P940" i="2"/>
  <c r="BI937" i="2"/>
  <c r="BH937" i="2"/>
  <c r="BG937" i="2"/>
  <c r="BF937" i="2"/>
  <c r="T937" i="2"/>
  <c r="R937" i="2"/>
  <c r="P937" i="2"/>
  <c r="BI929" i="2"/>
  <c r="BH929" i="2"/>
  <c r="BG929" i="2"/>
  <c r="BF929" i="2"/>
  <c r="T929" i="2"/>
  <c r="R929" i="2"/>
  <c r="P929" i="2"/>
  <c r="BI921" i="2"/>
  <c r="BH921" i="2"/>
  <c r="BG921" i="2"/>
  <c r="BF921" i="2"/>
  <c r="T921" i="2"/>
  <c r="R921" i="2"/>
  <c r="P921" i="2"/>
  <c r="BI913" i="2"/>
  <c r="BH913" i="2"/>
  <c r="BG913" i="2"/>
  <c r="BF913" i="2"/>
  <c r="T913" i="2"/>
  <c r="R913" i="2"/>
  <c r="P913" i="2"/>
  <c r="BI903" i="2"/>
  <c r="BH903" i="2"/>
  <c r="BG903" i="2"/>
  <c r="BF903" i="2"/>
  <c r="T903" i="2"/>
  <c r="R903" i="2"/>
  <c r="P903" i="2"/>
  <c r="BI893" i="2"/>
  <c r="BH893" i="2"/>
  <c r="BG893" i="2"/>
  <c r="BF893" i="2"/>
  <c r="T893" i="2"/>
  <c r="R893" i="2"/>
  <c r="P893" i="2"/>
  <c r="BI892" i="2"/>
  <c r="BH892" i="2"/>
  <c r="BG892" i="2"/>
  <c r="BF892" i="2"/>
  <c r="T892" i="2"/>
  <c r="R892" i="2"/>
  <c r="P892" i="2"/>
  <c r="BI891" i="2"/>
  <c r="BH891" i="2"/>
  <c r="BG891" i="2"/>
  <c r="BF891" i="2"/>
  <c r="T891" i="2"/>
  <c r="R891" i="2"/>
  <c r="P891" i="2"/>
  <c r="BI889" i="2"/>
  <c r="BH889" i="2"/>
  <c r="BG889" i="2"/>
  <c r="BF889" i="2"/>
  <c r="T889" i="2"/>
  <c r="R889" i="2"/>
  <c r="P889" i="2"/>
  <c r="BI887" i="2"/>
  <c r="BH887" i="2"/>
  <c r="BG887" i="2"/>
  <c r="BF887" i="2"/>
  <c r="T887" i="2"/>
  <c r="R887" i="2"/>
  <c r="P887" i="2"/>
  <c r="BI885" i="2"/>
  <c r="BH885" i="2"/>
  <c r="BG885" i="2"/>
  <c r="BF885" i="2"/>
  <c r="T885" i="2"/>
  <c r="R885" i="2"/>
  <c r="P885" i="2"/>
  <c r="BI883" i="2"/>
  <c r="BH883" i="2"/>
  <c r="BG883" i="2"/>
  <c r="BF883" i="2"/>
  <c r="T883" i="2"/>
  <c r="R883" i="2"/>
  <c r="P883" i="2"/>
  <c r="BI880" i="2"/>
  <c r="BH880" i="2"/>
  <c r="BG880" i="2"/>
  <c r="BF880" i="2"/>
  <c r="T880" i="2"/>
  <c r="R880" i="2"/>
  <c r="P880" i="2"/>
  <c r="BI877" i="2"/>
  <c r="BH877" i="2"/>
  <c r="BG877" i="2"/>
  <c r="BF877" i="2"/>
  <c r="T877" i="2"/>
  <c r="R877" i="2"/>
  <c r="P877" i="2"/>
  <c r="BI874" i="2"/>
  <c r="BH874" i="2"/>
  <c r="BG874" i="2"/>
  <c r="BF874" i="2"/>
  <c r="T874" i="2"/>
  <c r="R874" i="2"/>
  <c r="P874" i="2"/>
  <c r="BI871" i="2"/>
  <c r="BH871" i="2"/>
  <c r="BG871" i="2"/>
  <c r="BF871" i="2"/>
  <c r="T871" i="2"/>
  <c r="R871" i="2"/>
  <c r="P871" i="2"/>
  <c r="BI868" i="2"/>
  <c r="BH868" i="2"/>
  <c r="BG868" i="2"/>
  <c r="BF868" i="2"/>
  <c r="T868" i="2"/>
  <c r="R868" i="2"/>
  <c r="P868" i="2"/>
  <c r="BI865" i="2"/>
  <c r="BH865" i="2"/>
  <c r="BG865" i="2"/>
  <c r="BF865" i="2"/>
  <c r="T865" i="2"/>
  <c r="R865" i="2"/>
  <c r="P865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3" i="2"/>
  <c r="BH853" i="2"/>
  <c r="BG853" i="2"/>
  <c r="BF853" i="2"/>
  <c r="T853" i="2"/>
  <c r="R853" i="2"/>
  <c r="P853" i="2"/>
  <c r="BI852" i="2"/>
  <c r="BH852" i="2"/>
  <c r="BG852" i="2"/>
  <c r="BF852" i="2"/>
  <c r="T852" i="2"/>
  <c r="R852" i="2"/>
  <c r="P852" i="2"/>
  <c r="BI851" i="2"/>
  <c r="BH851" i="2"/>
  <c r="BG851" i="2"/>
  <c r="BF851" i="2"/>
  <c r="T851" i="2"/>
  <c r="R851" i="2"/>
  <c r="P851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4" i="2"/>
  <c r="BH844" i="2"/>
  <c r="BG844" i="2"/>
  <c r="BF844" i="2"/>
  <c r="T844" i="2"/>
  <c r="R844" i="2"/>
  <c r="P844" i="2"/>
  <c r="BI841" i="2"/>
  <c r="BH841" i="2"/>
  <c r="BG841" i="2"/>
  <c r="BF841" i="2"/>
  <c r="T841" i="2"/>
  <c r="R841" i="2"/>
  <c r="P841" i="2"/>
  <c r="BI838" i="2"/>
  <c r="BH838" i="2"/>
  <c r="BG838" i="2"/>
  <c r="BF838" i="2"/>
  <c r="T838" i="2"/>
  <c r="R838" i="2"/>
  <c r="P838" i="2"/>
  <c r="BI833" i="2"/>
  <c r="BH833" i="2"/>
  <c r="BG833" i="2"/>
  <c r="BF833" i="2"/>
  <c r="T833" i="2"/>
  <c r="R833" i="2"/>
  <c r="P833" i="2"/>
  <c r="BI831" i="2"/>
  <c r="BH831" i="2"/>
  <c r="BG831" i="2"/>
  <c r="BF831" i="2"/>
  <c r="T831" i="2"/>
  <c r="R831" i="2"/>
  <c r="P831" i="2"/>
  <c r="BI830" i="2"/>
  <c r="BH830" i="2"/>
  <c r="BG830" i="2"/>
  <c r="BF830" i="2"/>
  <c r="T830" i="2"/>
  <c r="R830" i="2"/>
  <c r="P830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795" i="2"/>
  <c r="BH795" i="2"/>
  <c r="BG795" i="2"/>
  <c r="BF795" i="2"/>
  <c r="T795" i="2"/>
  <c r="R795" i="2"/>
  <c r="P795" i="2"/>
  <c r="BI791" i="2"/>
  <c r="BH791" i="2"/>
  <c r="BG791" i="2"/>
  <c r="BF791" i="2"/>
  <c r="T791" i="2"/>
  <c r="R791" i="2"/>
  <c r="P791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68" i="2"/>
  <c r="BH768" i="2"/>
  <c r="BG768" i="2"/>
  <c r="BF768" i="2"/>
  <c r="T768" i="2"/>
  <c r="R768" i="2"/>
  <c r="P768" i="2"/>
  <c r="BI758" i="2"/>
  <c r="BH758" i="2"/>
  <c r="BG758" i="2"/>
  <c r="BF758" i="2"/>
  <c r="T758" i="2"/>
  <c r="R758" i="2"/>
  <c r="P758" i="2"/>
  <c r="BI735" i="2"/>
  <c r="BH735" i="2"/>
  <c r="BG735" i="2"/>
  <c r="BF735" i="2"/>
  <c r="T735" i="2"/>
  <c r="R735" i="2"/>
  <c r="P735" i="2"/>
  <c r="BI713" i="2"/>
  <c r="BH713" i="2"/>
  <c r="BG713" i="2"/>
  <c r="BF713" i="2"/>
  <c r="T713" i="2"/>
  <c r="R713" i="2"/>
  <c r="P713" i="2"/>
  <c r="BI696" i="2"/>
  <c r="BH696" i="2"/>
  <c r="BG696" i="2"/>
  <c r="BF696" i="2"/>
  <c r="T696" i="2"/>
  <c r="R696" i="2"/>
  <c r="P696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0" i="2"/>
  <c r="BH650" i="2"/>
  <c r="BG650" i="2"/>
  <c r="BF650" i="2"/>
  <c r="T650" i="2"/>
  <c r="R650" i="2"/>
  <c r="P650" i="2"/>
  <c r="BI646" i="2"/>
  <c r="BH646" i="2"/>
  <c r="BG646" i="2"/>
  <c r="BF646" i="2"/>
  <c r="T646" i="2"/>
  <c r="R646" i="2"/>
  <c r="P646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5" i="2"/>
  <c r="BH635" i="2"/>
  <c r="BG635" i="2"/>
  <c r="BF635" i="2"/>
  <c r="T635" i="2"/>
  <c r="R635" i="2"/>
  <c r="P635" i="2"/>
  <c r="BI630" i="2"/>
  <c r="BH630" i="2"/>
  <c r="BG630" i="2"/>
  <c r="BF630" i="2"/>
  <c r="T630" i="2"/>
  <c r="R630" i="2"/>
  <c r="P630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T611" i="2"/>
  <c r="R612" i="2"/>
  <c r="R611" i="2" s="1"/>
  <c r="P612" i="2"/>
  <c r="P611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0" i="2"/>
  <c r="BH540" i="2"/>
  <c r="BG540" i="2"/>
  <c r="BF540" i="2"/>
  <c r="T540" i="2"/>
  <c r="R540" i="2"/>
  <c r="P540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16" i="2"/>
  <c r="BH516" i="2"/>
  <c r="BG516" i="2"/>
  <c r="BF516" i="2"/>
  <c r="T516" i="2"/>
  <c r="R516" i="2"/>
  <c r="P516" i="2"/>
  <c r="BI500" i="2"/>
  <c r="BH500" i="2"/>
  <c r="BG500" i="2"/>
  <c r="BF500" i="2"/>
  <c r="T500" i="2"/>
  <c r="R500" i="2"/>
  <c r="P500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85" i="2"/>
  <c r="BH485" i="2"/>
  <c r="BG485" i="2"/>
  <c r="BF485" i="2"/>
  <c r="T485" i="2"/>
  <c r="R485" i="2"/>
  <c r="P485" i="2"/>
  <c r="BI480" i="2"/>
  <c r="BH480" i="2"/>
  <c r="BG480" i="2"/>
  <c r="BF480" i="2"/>
  <c r="T480" i="2"/>
  <c r="R480" i="2"/>
  <c r="P480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399" i="2"/>
  <c r="BH399" i="2"/>
  <c r="BG399" i="2"/>
  <c r="BF399" i="2"/>
  <c r="T399" i="2"/>
  <c r="R399" i="2"/>
  <c r="P399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0" i="2"/>
  <c r="BH340" i="2"/>
  <c r="BG340" i="2"/>
  <c r="BF340" i="2"/>
  <c r="T340" i="2"/>
  <c r="R340" i="2"/>
  <c r="P340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37" i="2"/>
  <c r="BH237" i="2"/>
  <c r="BG237" i="2"/>
  <c r="BF237" i="2"/>
  <c r="T237" i="2"/>
  <c r="R237" i="2"/>
  <c r="P237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1" i="2"/>
  <c r="BH191" i="2"/>
  <c r="BG191" i="2"/>
  <c r="BF191" i="2"/>
  <c r="T191" i="2"/>
  <c r="R191" i="2"/>
  <c r="P191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6" i="2"/>
  <c r="BH146" i="2"/>
  <c r="BG146" i="2"/>
  <c r="BF146" i="2"/>
  <c r="T146" i="2"/>
  <c r="R146" i="2"/>
  <c r="P146" i="2"/>
  <c r="J141" i="2"/>
  <c r="J140" i="2"/>
  <c r="F140" i="2"/>
  <c r="F138" i="2"/>
  <c r="E136" i="2"/>
  <c r="J96" i="2"/>
  <c r="J95" i="2"/>
  <c r="F95" i="2"/>
  <c r="F93" i="2"/>
  <c r="E91" i="2"/>
  <c r="J22" i="2"/>
  <c r="E22" i="2"/>
  <c r="F141" i="2"/>
  <c r="J21" i="2"/>
  <c r="J16" i="2"/>
  <c r="J93" i="2" s="1"/>
  <c r="E7" i="2"/>
  <c r="E130" i="2" s="1"/>
  <c r="L90" i="1"/>
  <c r="AM90" i="1"/>
  <c r="AM89" i="1"/>
  <c r="L89" i="1"/>
  <c r="AM87" i="1"/>
  <c r="L87" i="1"/>
  <c r="L85" i="1"/>
  <c r="L84" i="1"/>
  <c r="J1127" i="2"/>
  <c r="BK1100" i="2"/>
  <c r="J1044" i="2"/>
  <c r="BK1039" i="2"/>
  <c r="BK987" i="2"/>
  <c r="J599" i="2"/>
  <c r="BK485" i="2"/>
  <c r="J462" i="2"/>
  <c r="J418" i="2"/>
  <c r="BK374" i="2"/>
  <c r="BK340" i="2"/>
  <c r="J248" i="2"/>
  <c r="BK185" i="2"/>
  <c r="J169" i="2"/>
  <c r="J158" i="2"/>
  <c r="AS111" i="1"/>
  <c r="J1039" i="2"/>
  <c r="BK1036" i="2"/>
  <c r="J1013" i="2"/>
  <c r="BK1007" i="2"/>
  <c r="BK973" i="2"/>
  <c r="BK967" i="2"/>
  <c r="J962" i="2"/>
  <c r="BK950" i="2"/>
  <c r="J937" i="2"/>
  <c r="J883" i="2"/>
  <c r="J862" i="2"/>
  <c r="J853" i="2"/>
  <c r="J827" i="2"/>
  <c r="J811" i="2"/>
  <c r="BK758" i="2"/>
  <c r="J642" i="2"/>
  <c r="J627" i="2"/>
  <c r="J610" i="2"/>
  <c r="BK547" i="2"/>
  <c r="J492" i="2"/>
  <c r="BK444" i="2"/>
  <c r="BK246" i="2"/>
  <c r="J206" i="2"/>
  <c r="BK175" i="2"/>
  <c r="BK1063" i="2"/>
  <c r="J1042" i="2"/>
  <c r="J1012" i="2"/>
  <c r="BK966" i="2"/>
  <c r="BK962" i="2"/>
  <c r="J949" i="2"/>
  <c r="BK937" i="2"/>
  <c r="BK903" i="2"/>
  <c r="J891" i="2"/>
  <c r="BK883" i="2"/>
  <c r="BK868" i="2"/>
  <c r="J859" i="2"/>
  <c r="BK852" i="2"/>
  <c r="BK844" i="2"/>
  <c r="J831" i="2"/>
  <c r="J817" i="2"/>
  <c r="BK791" i="2"/>
  <c r="J758" i="2"/>
  <c r="BK680" i="2"/>
  <c r="J671" i="2"/>
  <c r="J661" i="2"/>
  <c r="BK642" i="2"/>
  <c r="J625" i="2"/>
  <c r="BK609" i="2"/>
  <c r="J561" i="2"/>
  <c r="BK516" i="2"/>
  <c r="J455" i="2"/>
  <c r="BK437" i="2"/>
  <c r="BK384" i="2"/>
  <c r="BK353" i="2"/>
  <c r="BK261" i="2"/>
  <c r="J212" i="2"/>
  <c r="J202" i="2"/>
  <c r="BK168" i="2"/>
  <c r="J153" i="2"/>
  <c r="BK1120" i="2"/>
  <c r="BK1095" i="2"/>
  <c r="BK1077" i="2"/>
  <c r="J1063" i="2"/>
  <c r="BK1043" i="2"/>
  <c r="BK1037" i="2"/>
  <c r="J1015" i="2"/>
  <c r="J973" i="2"/>
  <c r="BK968" i="2"/>
  <c r="BK963" i="2"/>
  <c r="J903" i="2"/>
  <c r="BK871" i="2"/>
  <c r="J852" i="2"/>
  <c r="J844" i="2"/>
  <c r="BK830" i="2"/>
  <c r="J791" i="2"/>
  <c r="J735" i="2"/>
  <c r="J679" i="2"/>
  <c r="BK666" i="2"/>
  <c r="BK646" i="2"/>
  <c r="BK614" i="2"/>
  <c r="BK561" i="2"/>
  <c r="J547" i="2"/>
  <c r="J534" i="2"/>
  <c r="J494" i="2"/>
  <c r="J464" i="2"/>
  <c r="J454" i="2"/>
  <c r="J437" i="2"/>
  <c r="BK418" i="2"/>
  <c r="J353" i="2"/>
  <c r="BK248" i="2"/>
  <c r="BK202" i="2"/>
  <c r="J156" i="2"/>
  <c r="BK254" i="3"/>
  <c r="BK250" i="3"/>
  <c r="BK243" i="3"/>
  <c r="J238" i="3"/>
  <c r="BK231" i="3"/>
  <c r="J227" i="3"/>
  <c r="BK221" i="3"/>
  <c r="J217" i="3"/>
  <c r="J188" i="3"/>
  <c r="BK183" i="3"/>
  <c r="J179" i="3"/>
  <c r="BK172" i="3"/>
  <c r="BK154" i="3"/>
  <c r="BK141" i="3"/>
  <c r="BK257" i="3"/>
  <c r="J249" i="3"/>
  <c r="J240" i="3"/>
  <c r="BK235" i="3"/>
  <c r="BK227" i="3"/>
  <c r="J221" i="3"/>
  <c r="BK193" i="3"/>
  <c r="J254" i="3"/>
  <c r="BK245" i="3"/>
  <c r="BK239" i="3"/>
  <c r="J235" i="3"/>
  <c r="BK229" i="3"/>
  <c r="J224" i="3"/>
  <c r="BK217" i="3"/>
  <c r="J192" i="3"/>
  <c r="J189" i="3"/>
  <c r="BK185" i="3"/>
  <c r="BK179" i="3"/>
  <c r="BK174" i="3"/>
  <c r="J171" i="3"/>
  <c r="J145" i="3"/>
  <c r="J142" i="3"/>
  <c r="BK191" i="3"/>
  <c r="J185" i="3"/>
  <c r="J147" i="3"/>
  <c r="BK177" i="4"/>
  <c r="BK173" i="4"/>
  <c r="BK165" i="4"/>
  <c r="BK158" i="4"/>
  <c r="J157" i="4"/>
  <c r="BK144" i="4"/>
  <c r="BK135" i="4"/>
  <c r="J132" i="4"/>
  <c r="J176" i="4"/>
  <c r="J165" i="4"/>
  <c r="J164" i="4"/>
  <c r="J159" i="4"/>
  <c r="BK157" i="4"/>
  <c r="BK153" i="4"/>
  <c r="BK150" i="4"/>
  <c r="J146" i="4"/>
  <c r="J139" i="4"/>
  <c r="BK171" i="4"/>
  <c r="BK174" i="4"/>
  <c r="BK162" i="4"/>
  <c r="BK154" i="4"/>
  <c r="J150" i="4"/>
  <c r="BK146" i="4"/>
  <c r="J142" i="4"/>
  <c r="BK136" i="4"/>
  <c r="J166" i="5"/>
  <c r="J162" i="5"/>
  <c r="BK155" i="5"/>
  <c r="BK146" i="5"/>
  <c r="BK162" i="5"/>
  <c r="J147" i="5"/>
  <c r="BK134" i="5"/>
  <c r="J163" i="5"/>
  <c r="J152" i="5"/>
  <c r="BK147" i="5"/>
  <c r="BK129" i="5"/>
  <c r="J164" i="5"/>
  <c r="J156" i="5"/>
  <c r="BK150" i="5"/>
  <c r="J134" i="5"/>
  <c r="J127" i="6"/>
  <c r="F39" i="6"/>
  <c r="BB101" i="1"/>
  <c r="BK168" i="7"/>
  <c r="BK160" i="7"/>
  <c r="J154" i="7"/>
  <c r="J144" i="7"/>
  <c r="BK134" i="7"/>
  <c r="BK164" i="7"/>
  <c r="BK162" i="7"/>
  <c r="BK150" i="7"/>
  <c r="J146" i="7"/>
  <c r="J134" i="7"/>
  <c r="J166" i="7"/>
  <c r="BK157" i="7"/>
  <c r="J148" i="7"/>
  <c r="BK146" i="7"/>
  <c r="J145" i="7"/>
  <c r="BK141" i="7"/>
  <c r="J148" i="8"/>
  <c r="BK131" i="8"/>
  <c r="BK130" i="8"/>
  <c r="J155" i="8"/>
  <c r="BK150" i="8"/>
  <c r="BK155" i="8"/>
  <c r="BK148" i="8"/>
  <c r="J134" i="8"/>
  <c r="BK157" i="8"/>
  <c r="BK151" i="8"/>
  <c r="BK257" i="9"/>
  <c r="J242" i="9"/>
  <c r="BK238" i="9"/>
  <c r="BK236" i="9"/>
  <c r="BK230" i="9"/>
  <c r="J226" i="9"/>
  <c r="BK222" i="9"/>
  <c r="J218" i="9"/>
  <c r="BK208" i="9"/>
  <c r="BK205" i="9"/>
  <c r="BK194" i="9"/>
  <c r="BK192" i="9"/>
  <c r="J187" i="9"/>
  <c r="J185" i="9"/>
  <c r="J183" i="9"/>
  <c r="BK175" i="9"/>
  <c r="J170" i="9"/>
  <c r="BK164" i="9"/>
  <c r="BK161" i="9"/>
  <c r="BK156" i="9"/>
  <c r="J151" i="9"/>
  <c r="BK143" i="9"/>
  <c r="BK141" i="9"/>
  <c r="J131" i="9"/>
  <c r="BK255" i="9"/>
  <c r="BK252" i="9"/>
  <c r="BK248" i="9"/>
  <c r="BK244" i="9"/>
  <c r="J239" i="9"/>
  <c r="J236" i="9"/>
  <c r="BK231" i="9"/>
  <c r="BK224" i="9"/>
  <c r="BK214" i="9"/>
  <c r="J209" i="9"/>
  <c r="J204" i="9"/>
  <c r="J197" i="9"/>
  <c r="BK195" i="9"/>
  <c r="BK174" i="9"/>
  <c r="BK166" i="9"/>
  <c r="J153" i="9"/>
  <c r="BK145" i="9"/>
  <c r="BK136" i="9"/>
  <c r="J132" i="9"/>
  <c r="BK128" i="9"/>
  <c r="BK245" i="9"/>
  <c r="BK240" i="9"/>
  <c r="BK234" i="9"/>
  <c r="J230" i="9"/>
  <c r="J228" i="9"/>
  <c r="BK221" i="9"/>
  <c r="J217" i="9"/>
  <c r="J210" i="9"/>
  <c r="BK206" i="9"/>
  <c r="BK202" i="9"/>
  <c r="BK198" i="9"/>
  <c r="J196" i="9"/>
  <c r="J189" i="9"/>
  <c r="J186" i="9"/>
  <c r="BK182" i="9"/>
  <c r="J179" i="9"/>
  <c r="J176" i="9"/>
  <c r="J174" i="9"/>
  <c r="BK171" i="9"/>
  <c r="J166" i="9"/>
  <c r="BK163" i="9"/>
  <c r="J156" i="9"/>
  <c r="BK151" i="9"/>
  <c r="J148" i="9"/>
  <c r="J144" i="9"/>
  <c r="J141" i="9"/>
  <c r="J136" i="9"/>
  <c r="J133" i="9"/>
  <c r="J261" i="9"/>
  <c r="BK259" i="9"/>
  <c r="J221" i="9"/>
  <c r="J213" i="9"/>
  <c r="BK199" i="9"/>
  <c r="J190" i="9"/>
  <c r="J181" i="9"/>
  <c r="J178" i="9"/>
  <c r="J177" i="9"/>
  <c r="J172" i="9"/>
  <c r="BK167" i="9"/>
  <c r="BK158" i="9"/>
  <c r="BK154" i="9"/>
  <c r="BK153" i="9"/>
  <c r="BK150" i="9"/>
  <c r="BK149" i="9"/>
  <c r="J139" i="9"/>
  <c r="J137" i="9"/>
  <c r="J128" i="9"/>
  <c r="BK216" i="10"/>
  <c r="BK212" i="10"/>
  <c r="J210" i="10"/>
  <c r="BK208" i="10"/>
  <c r="BK200" i="10"/>
  <c r="J190" i="10"/>
  <c r="BK180" i="10"/>
  <c r="J174" i="10"/>
  <c r="BK166" i="10"/>
  <c r="J160" i="10"/>
  <c r="J144" i="10"/>
  <c r="BK138" i="10"/>
  <c r="J130" i="10"/>
  <c r="J216" i="10"/>
  <c r="J208" i="10"/>
  <c r="J202" i="10"/>
  <c r="J196" i="10"/>
  <c r="BK190" i="10"/>
  <c r="J180" i="10"/>
  <c r="BK158" i="10"/>
  <c r="J152" i="10"/>
  <c r="J138" i="10"/>
  <c r="BK186" i="10"/>
  <c r="BK162" i="10"/>
  <c r="BK142" i="10"/>
  <c r="BK134" i="10"/>
  <c r="J212" i="10"/>
  <c r="J186" i="10"/>
  <c r="J172" i="10"/>
  <c r="J164" i="10"/>
  <c r="BK152" i="10"/>
  <c r="BK140" i="10"/>
  <c r="J139" i="11"/>
  <c r="J129" i="11"/>
  <c r="J193" i="11"/>
  <c r="BK177" i="11"/>
  <c r="J169" i="11"/>
  <c r="BK165" i="11"/>
  <c r="J159" i="11"/>
  <c r="BK153" i="11"/>
  <c r="BK149" i="11"/>
  <c r="J143" i="11"/>
  <c r="BK193" i="11"/>
  <c r="BK187" i="11"/>
  <c r="BK173" i="11"/>
  <c r="J167" i="11"/>
  <c r="BK163" i="11"/>
  <c r="BK141" i="11"/>
  <c r="BK127" i="11"/>
  <c r="BK181" i="11"/>
  <c r="BK175" i="11"/>
  <c r="J153" i="11"/>
  <c r="BK147" i="11"/>
  <c r="BK137" i="11"/>
  <c r="J131" i="11"/>
  <c r="J165" i="12"/>
  <c r="BK155" i="12"/>
  <c r="BK141" i="12"/>
  <c r="J169" i="12"/>
  <c r="BK157" i="12"/>
  <c r="BK145" i="12"/>
  <c r="J135" i="12"/>
  <c r="J173" i="12"/>
  <c r="J159" i="12"/>
  <c r="J151" i="12"/>
  <c r="J141" i="12"/>
  <c r="J131" i="12"/>
  <c r="J181" i="12"/>
  <c r="BK173" i="12"/>
  <c r="BK159" i="12"/>
  <c r="BK149" i="12"/>
  <c r="BK137" i="12"/>
  <c r="BK131" i="12"/>
  <c r="J160" i="13"/>
  <c r="J152" i="13"/>
  <c r="BK144" i="13"/>
  <c r="J136" i="13"/>
  <c r="J130" i="13"/>
  <c r="BK160" i="13"/>
  <c r="BK150" i="13"/>
  <c r="BK142" i="13"/>
  <c r="J132" i="13"/>
  <c r="BK127" i="13"/>
  <c r="BK152" i="13"/>
  <c r="J144" i="13"/>
  <c r="J130" i="14"/>
  <c r="J125" i="14"/>
  <c r="BK129" i="14"/>
  <c r="BK250" i="15"/>
  <c r="BK243" i="15"/>
  <c r="BK241" i="15"/>
  <c r="BK227" i="15"/>
  <c r="J217" i="15"/>
  <c r="J209" i="15"/>
  <c r="J201" i="15"/>
  <c r="BK186" i="15"/>
  <c r="BK178" i="15"/>
  <c r="BK161" i="15"/>
  <c r="BK137" i="15"/>
  <c r="BK258" i="15"/>
  <c r="BK248" i="15"/>
  <c r="BK242" i="15"/>
  <c r="J227" i="15"/>
  <c r="BK219" i="15"/>
  <c r="J214" i="15"/>
  <c r="J207" i="15"/>
  <c r="BK200" i="15"/>
  <c r="J186" i="15"/>
  <c r="J178" i="15"/>
  <c r="J174" i="15"/>
  <c r="BK159" i="15"/>
  <c r="BK134" i="15"/>
  <c r="J245" i="15"/>
  <c r="BK1127" i="2"/>
  <c r="BK1122" i="2"/>
  <c r="J1093" i="2"/>
  <c r="BK1040" i="2"/>
  <c r="J1007" i="2"/>
  <c r="BK601" i="2"/>
  <c r="J500" i="2"/>
  <c r="BK463" i="2"/>
  <c r="J452" i="2"/>
  <c r="J399" i="2"/>
  <c r="BK266" i="2"/>
  <c r="BK209" i="2"/>
  <c r="BK177" i="2"/>
  <c r="J161" i="2"/>
  <c r="BK154" i="2"/>
  <c r="BK1060" i="2"/>
  <c r="BK1042" i="2"/>
  <c r="BK1035" i="2"/>
  <c r="J1009" i="2"/>
  <c r="J981" i="2"/>
  <c r="BK969" i="2"/>
  <c r="J964" i="2"/>
  <c r="J954" i="2"/>
  <c r="J943" i="2"/>
  <c r="BK892" i="2"/>
  <c r="BK880" i="2"/>
  <c r="BK859" i="2"/>
  <c r="J830" i="2"/>
  <c r="J814" i="2"/>
  <c r="BK673" i="2"/>
  <c r="BK659" i="2"/>
  <c r="BK630" i="2"/>
  <c r="BK610" i="2"/>
  <c r="J559" i="2"/>
  <c r="BK500" i="2"/>
  <c r="J262" i="2"/>
  <c r="BK237" i="2"/>
  <c r="J182" i="2"/>
  <c r="J1067" i="2"/>
  <c r="J1046" i="2"/>
  <c r="J1017" i="2"/>
  <c r="BK972" i="2"/>
  <c r="J968" i="2"/>
  <c r="BK953" i="2"/>
  <c r="BK943" i="2"/>
  <c r="BK921" i="2"/>
  <c r="J892" i="2"/>
  <c r="BK887" i="2"/>
  <c r="J871" i="2"/>
  <c r="BK862" i="2"/>
  <c r="BK853" i="2"/>
  <c r="BK848" i="2"/>
  <c r="BK833" i="2"/>
  <c r="BK819" i="2"/>
  <c r="BK811" i="2"/>
  <c r="J779" i="2"/>
  <c r="BK735" i="2"/>
  <c r="BK679" i="2"/>
  <c r="J673" i="2"/>
  <c r="BK664" i="2"/>
  <c r="J646" i="2"/>
  <c r="BK627" i="2"/>
  <c r="J620" i="2"/>
  <c r="J614" i="2"/>
  <c r="J606" i="2"/>
  <c r="BK540" i="2"/>
  <c r="J459" i="2"/>
  <c r="J447" i="2"/>
  <c r="BK433" i="2"/>
  <c r="J382" i="2"/>
  <c r="BK350" i="2"/>
  <c r="J266" i="2"/>
  <c r="J256" i="2"/>
  <c r="J209" i="2"/>
  <c r="J199" i="2"/>
  <c r="J177" i="2"/>
  <c r="J154" i="2"/>
  <c r="J1100" i="2"/>
  <c r="J1095" i="2"/>
  <c r="BK1067" i="2"/>
  <c r="J1060" i="2"/>
  <c r="BK1044" i="2"/>
  <c r="J1038" i="2"/>
  <c r="BK1017" i="2"/>
  <c r="J993" i="2"/>
  <c r="BK971" i="2"/>
  <c r="BK965" i="2"/>
  <c r="J913" i="2"/>
  <c r="J887" i="2"/>
  <c r="J874" i="2"/>
  <c r="J850" i="2"/>
  <c r="BK831" i="2"/>
  <c r="BK817" i="2"/>
  <c r="J781" i="2"/>
  <c r="J696" i="2"/>
  <c r="J675" i="2"/>
  <c r="J650" i="2"/>
  <c r="J622" i="2"/>
  <c r="BK620" i="2"/>
  <c r="BK156" i="4"/>
  <c r="BK151" i="4"/>
  <c r="J199" i="15"/>
  <c r="BK1125" i="2"/>
  <c r="BK1098" i="2"/>
  <c r="J1043" i="2"/>
  <c r="BK1009" i="2"/>
  <c r="BK606" i="2"/>
  <c r="BK530" i="2"/>
  <c r="BK464" i="2"/>
  <c r="BK454" i="2"/>
  <c r="J350" i="2"/>
  <c r="J269" i="2"/>
  <c r="J246" i="2"/>
  <c r="BK191" i="2"/>
  <c r="J168" i="2"/>
  <c r="BK156" i="2"/>
  <c r="AS96" i="1"/>
  <c r="BK949" i="2"/>
  <c r="J921" i="2"/>
  <c r="J865" i="2"/>
  <c r="BK838" i="2"/>
  <c r="BK825" i="2"/>
  <c r="BK795" i="2"/>
  <c r="J669" i="2"/>
  <c r="J635" i="2"/>
  <c r="J612" i="2"/>
  <c r="BK599" i="2"/>
  <c r="BK532" i="2"/>
  <c r="BK459" i="2"/>
  <c r="J371" i="2"/>
  <c r="J251" i="2"/>
  <c r="BK212" i="2"/>
  <c r="BK179" i="2"/>
  <c r="J1065" i="2"/>
  <c r="BK1041" i="2"/>
  <c r="J1016" i="2"/>
  <c r="J971" i="2"/>
  <c r="BK964" i="2"/>
  <c r="BK946" i="2"/>
  <c r="J929" i="2"/>
  <c r="J893" i="2"/>
  <c r="BK889" i="2"/>
  <c r="J880" i="2"/>
  <c r="BK865" i="2"/>
  <c r="BK854" i="2"/>
  <c r="J851" i="2"/>
  <c r="BK841" i="2"/>
  <c r="J825" i="2"/>
  <c r="BK814" i="2"/>
  <c r="BK768" i="2"/>
  <c r="BK713" i="2"/>
  <c r="J678" i="2"/>
  <c r="BK669" i="2"/>
  <c r="J659" i="2"/>
  <c r="J630" i="2"/>
  <c r="BK612" i="2"/>
  <c r="BK605" i="2"/>
  <c r="J530" i="2"/>
  <c r="J457" i="2"/>
  <c r="J444" i="2"/>
  <c r="J415" i="2"/>
  <c r="BK371" i="2"/>
  <c r="BK348" i="2"/>
  <c r="BK262" i="2"/>
  <c r="J237" i="2"/>
  <c r="BK206" i="2"/>
  <c r="J191" i="2"/>
  <c r="BK158" i="2"/>
  <c r="J1122" i="2"/>
  <c r="J1098" i="2"/>
  <c r="BK1093" i="2"/>
  <c r="BK1065" i="2"/>
  <c r="BK1046" i="2"/>
  <c r="J1041" i="2"/>
  <c r="BK1016" i="2"/>
  <c r="BK981" i="2"/>
  <c r="J969" i="2"/>
  <c r="J966" i="2"/>
  <c r="J940" i="2"/>
  <c r="BK893" i="2"/>
  <c r="J868" i="2"/>
  <c r="BK851" i="2"/>
  <c r="J841" i="2"/>
  <c r="J822" i="2"/>
  <c r="BK816" i="2"/>
  <c r="BK779" i="2"/>
  <c r="J680" i="2"/>
  <c r="J664" i="2"/>
  <c r="J640" i="2"/>
  <c r="J616" i="2"/>
  <c r="J601" i="2"/>
  <c r="BK549" i="2"/>
  <c r="J516" i="2"/>
  <c r="BK492" i="2"/>
  <c r="J463" i="2"/>
  <c r="BK455" i="2"/>
  <c r="J442" i="2"/>
  <c r="J433" i="2"/>
  <c r="BK382" i="2"/>
  <c r="BK269" i="2"/>
  <c r="J205" i="2"/>
  <c r="J179" i="2"/>
  <c r="BK161" i="2"/>
  <c r="J255" i="3"/>
  <c r="BK251" i="3"/>
  <c r="BK244" i="3"/>
  <c r="J239" i="3"/>
  <c r="BK234" i="3"/>
  <c r="BK225" i="3"/>
  <c r="J219" i="3"/>
  <c r="BK189" i="3"/>
  <c r="J186" i="3"/>
  <c r="J181" i="3"/>
  <c r="J174" i="3"/>
  <c r="BK163" i="3"/>
  <c r="BK145" i="3"/>
  <c r="BK259" i="3"/>
  <c r="BK252" i="3"/>
  <c r="J248" i="3"/>
  <c r="BK238" i="3"/>
  <c r="BK230" i="3"/>
  <c r="J222" i="3"/>
  <c r="BK205" i="3"/>
  <c r="J257" i="3"/>
  <c r="J251" i="3"/>
  <c r="J243" i="3"/>
  <c r="J236" i="3"/>
  <c r="J231" i="3"/>
  <c r="BK228" i="3"/>
  <c r="BK222" i="3"/>
  <c r="J220" i="3"/>
  <c r="J193" i="3"/>
  <c r="J191" i="3"/>
  <c r="BK188" i="3"/>
  <c r="J183" i="3"/>
  <c r="BK176" i="3"/>
  <c r="J173" i="3"/>
  <c r="BK160" i="3"/>
  <c r="BK144" i="3"/>
  <c r="BK190" i="3"/>
  <c r="J182" i="3"/>
  <c r="J180" i="3"/>
  <c r="J176" i="3"/>
  <c r="BK173" i="3"/>
  <c r="J170" i="3"/>
  <c r="J160" i="3"/>
  <c r="J148" i="3"/>
  <c r="BK142" i="3"/>
  <c r="BK134" i="3"/>
  <c r="BK175" i="4"/>
  <c r="J174" i="4"/>
  <c r="J168" i="4"/>
  <c r="BK159" i="4"/>
  <c r="BK152" i="4"/>
  <c r="BK148" i="4"/>
  <c r="BK145" i="4"/>
  <c r="BK140" i="4"/>
  <c r="BK134" i="4"/>
  <c r="BK179" i="4"/>
  <c r="J175" i="4"/>
  <c r="BK172" i="4"/>
  <c r="J162" i="4"/>
  <c r="J160" i="4"/>
  <c r="J158" i="4"/>
  <c r="J154" i="4"/>
  <c r="J151" i="4"/>
  <c r="J147" i="4"/>
  <c r="BK142" i="4"/>
  <c r="J136" i="4"/>
  <c r="J172" i="4"/>
  <c r="J169" i="4"/>
  <c r="J179" i="4"/>
  <c r="BK176" i="4"/>
  <c r="J171" i="4"/>
  <c r="J170" i="4"/>
  <c r="BK166" i="4"/>
  <c r="BK164" i="4"/>
  <c r="BK160" i="4"/>
  <c r="J152" i="4"/>
  <c r="J149" i="4"/>
  <c r="BK147" i="4"/>
  <c r="J144" i="4"/>
  <c r="J140" i="4"/>
  <c r="BK138" i="4"/>
  <c r="J134" i="4"/>
  <c r="BK163" i="5"/>
  <c r="BK156" i="5"/>
  <c r="J154" i="5"/>
  <c r="BK136" i="5"/>
  <c r="J155" i="5"/>
  <c r="J146" i="5"/>
  <c r="BK165" i="5"/>
  <c r="J161" i="5"/>
  <c r="J150" i="5"/>
  <c r="J136" i="5"/>
  <c r="BK167" i="5"/>
  <c r="BK161" i="5"/>
  <c r="BK159" i="5"/>
  <c r="BK149" i="5"/>
  <c r="BK132" i="5"/>
  <c r="F38" i="6"/>
  <c r="BA101" i="1" s="1"/>
  <c r="J164" i="7"/>
  <c r="BK151" i="7"/>
  <c r="J138" i="7"/>
  <c r="BK133" i="7"/>
  <c r="J163" i="7"/>
  <c r="BK154" i="7"/>
  <c r="J151" i="7"/>
  <c r="BK147" i="7"/>
  <c r="J141" i="7"/>
  <c r="J135" i="7"/>
  <c r="J168" i="7"/>
  <c r="J162" i="7"/>
  <c r="J150" i="7"/>
  <c r="J147" i="7"/>
  <c r="BK144" i="7"/>
  <c r="J142" i="7"/>
  <c r="BK138" i="7"/>
  <c r="J132" i="7"/>
  <c r="BK145" i="8"/>
  <c r="BK134" i="8"/>
  <c r="BK133" i="8"/>
  <c r="J131" i="8"/>
  <c r="J157" i="8"/>
  <c r="J151" i="8"/>
  <c r="BK149" i="8"/>
  <c r="J154" i="8"/>
  <c r="J145" i="8"/>
  <c r="J136" i="8"/>
  <c r="J133" i="8"/>
  <c r="J130" i="8"/>
  <c r="J150" i="8"/>
  <c r="BK261" i="9"/>
  <c r="J259" i="9"/>
  <c r="BK256" i="9"/>
  <c r="J253" i="9"/>
  <c r="J249" i="9"/>
  <c r="J245" i="9"/>
  <c r="J243" i="9"/>
  <c r="BK239" i="9"/>
  <c r="J237" i="9"/>
  <c r="BK228" i="9"/>
  <c r="J225" i="9"/>
  <c r="J220" i="9"/>
  <c r="BK217" i="9"/>
  <c r="J214" i="9"/>
  <c r="J212" i="9"/>
  <c r="BK207" i="9"/>
  <c r="J202" i="9"/>
  <c r="J200" i="9"/>
  <c r="BK193" i="9"/>
  <c r="J188" i="9"/>
  <c r="BK186" i="9"/>
  <c r="BK184" i="9"/>
  <c r="BK173" i="9"/>
  <c r="BK169" i="9"/>
  <c r="BK165" i="9"/>
  <c r="J158" i="9"/>
  <c r="J152" i="9"/>
  <c r="J149" i="9"/>
  <c r="J140" i="9"/>
  <c r="BK129" i="9"/>
  <c r="J256" i="9"/>
  <c r="BK253" i="9"/>
  <c r="BK249" i="9"/>
  <c r="J246" i="9"/>
  <c r="J241" i="9"/>
  <c r="BK237" i="9"/>
  <c r="BK235" i="9"/>
  <c r="BK233" i="9"/>
  <c r="BK226" i="9"/>
  <c r="J222" i="9"/>
  <c r="J211" i="9"/>
  <c r="J206" i="9"/>
  <c r="J199" i="9"/>
  <c r="BK196" i="9"/>
  <c r="BK190" i="9"/>
  <c r="J180" i="9"/>
  <c r="J169" i="9"/>
  <c r="J154" i="9"/>
  <c r="BK147" i="9"/>
  <c r="BK139" i="9"/>
  <c r="BK133" i="9"/>
  <c r="BK130" i="9"/>
  <c r="BK251" i="9"/>
  <c r="BK246" i="9"/>
  <c r="BK241" i="9"/>
  <c r="BK232" i="9"/>
  <c r="J229" i="9"/>
  <c r="BK225" i="9"/>
  <c r="J219" i="9"/>
  <c r="BK215" i="9"/>
  <c r="BK209" i="9"/>
  <c r="J205" i="9"/>
  <c r="J201" i="9"/>
  <c r="BK197" i="9"/>
  <c r="J193" i="9"/>
  <c r="BK188" i="9"/>
  <c r="BK185" i="9"/>
  <c r="BK178" i="9"/>
  <c r="J175" i="9"/>
  <c r="BK172" i="9"/>
  <c r="BK168" i="9"/>
  <c r="J165" i="9"/>
  <c r="J162" i="9"/>
  <c r="BK160" i="9"/>
  <c r="J150" i="9"/>
  <c r="J145" i="9"/>
  <c r="BK142" i="9"/>
  <c r="BK138" i="9"/>
  <c r="J135" i="9"/>
  <c r="BK132" i="9"/>
  <c r="BK260" i="9"/>
  <c r="J223" i="9"/>
  <c r="J215" i="9"/>
  <c r="BK203" i="9"/>
  <c r="J195" i="9"/>
  <c r="BK189" i="9"/>
  <c r="BK180" i="9"/>
  <c r="J214" i="10"/>
  <c r="BK202" i="10"/>
  <c r="BK196" i="10"/>
  <c r="BK194" i="10"/>
  <c r="BK188" i="10"/>
  <c r="J178" i="10"/>
  <c r="BK172" i="10"/>
  <c r="J168" i="10"/>
  <c r="J162" i="10"/>
  <c r="J146" i="10"/>
  <c r="J140" i="10"/>
  <c r="J134" i="10"/>
  <c r="BK127" i="10"/>
  <c r="BK214" i="10"/>
  <c r="J206" i="10"/>
  <c r="J200" i="10"/>
  <c r="J194" i="10"/>
  <c r="J182" i="10"/>
  <c r="J166" i="10"/>
  <c r="BK154" i="10"/>
  <c r="BK144" i="10"/>
  <c r="J132" i="10"/>
  <c r="BK182" i="10"/>
  <c r="BK148" i="10"/>
  <c r="BK132" i="10"/>
  <c r="BK206" i="10"/>
  <c r="BK174" i="10"/>
  <c r="BK168" i="10"/>
  <c r="J158" i="10"/>
  <c r="J148" i="10"/>
  <c r="J128" i="10"/>
  <c r="J195" i="11"/>
  <c r="BK191" i="11"/>
  <c r="J189" i="11"/>
  <c r="J185" i="11"/>
  <c r="J175" i="11"/>
  <c r="BK143" i="11"/>
  <c r="BK199" i="11"/>
  <c r="J187" i="11"/>
  <c r="J173" i="11"/>
  <c r="BK167" i="11"/>
  <c r="J161" i="11"/>
  <c r="BK155" i="11"/>
  <c r="J147" i="11"/>
  <c r="J127" i="11"/>
  <c r="BK197" i="11"/>
  <c r="J191" i="11"/>
  <c r="J181" i="11"/>
  <c r="J179" i="11"/>
  <c r="BK169" i="11"/>
  <c r="J157" i="11"/>
  <c r="J135" i="11"/>
  <c r="BK129" i="11"/>
  <c r="BK185" i="11"/>
  <c r="BK179" i="11"/>
  <c r="J155" i="11"/>
  <c r="BK145" i="11"/>
  <c r="BK135" i="11"/>
  <c r="BK181" i="12"/>
  <c r="BK163" i="12"/>
  <c r="J147" i="12"/>
  <c r="BK175" i="12"/>
  <c r="BK167" i="12"/>
  <c r="BK151" i="12"/>
  <c r="J137" i="12"/>
  <c r="J177" i="12"/>
  <c r="BK171" i="12"/>
  <c r="BK169" i="12"/>
  <c r="J149" i="12"/>
  <c r="BK135" i="12"/>
  <c r="J179" i="12"/>
  <c r="BK165" i="12"/>
  <c r="J157" i="12"/>
  <c r="BK147" i="12"/>
  <c r="J139" i="12"/>
  <c r="J127" i="12"/>
  <c r="J154" i="13"/>
  <c r="BK146" i="13"/>
  <c r="J138" i="13"/>
  <c r="BK132" i="13"/>
  <c r="J127" i="13"/>
  <c r="BK154" i="13"/>
  <c r="BK138" i="13"/>
  <c r="BK134" i="13"/>
  <c r="J128" i="13"/>
  <c r="BK158" i="13"/>
  <c r="BK148" i="13"/>
  <c r="J142" i="13"/>
  <c r="J129" i="14"/>
  <c r="BK224" i="15"/>
  <c r="BK214" i="15"/>
  <c r="BK207" i="15"/>
  <c r="J203" i="15"/>
  <c r="BK199" i="15"/>
  <c r="BK180" i="15"/>
  <c r="BK174" i="15"/>
  <c r="J158" i="15"/>
  <c r="J132" i="15"/>
  <c r="BK253" i="15"/>
  <c r="J253" i="15"/>
  <c r="BK245" i="15"/>
  <c r="J229" i="15"/>
  <c r="J221" i="15"/>
  <c r="BK217" i="15"/>
  <c r="BK209" i="15"/>
  <c r="BK203" i="15"/>
  <c r="J180" i="15"/>
  <c r="J176" i="15"/>
  <c r="BK158" i="15"/>
  <c r="BK255" i="15"/>
  <c r="J1125" i="2"/>
  <c r="J1120" i="2"/>
  <c r="J1077" i="2"/>
  <c r="J1035" i="2"/>
  <c r="J607" i="2"/>
  <c r="J549" i="2"/>
  <c r="BK480" i="2"/>
  <c r="BK457" i="2"/>
  <c r="BK415" i="2"/>
  <c r="J348" i="2"/>
  <c r="BK251" i="2"/>
  <c r="BK199" i="2"/>
  <c r="J175" i="2"/>
  <c r="J160" i="2"/>
  <c r="BK153" i="2"/>
  <c r="J1058" i="2"/>
  <c r="J1037" i="2"/>
  <c r="BK1015" i="2"/>
  <c r="BK1012" i="2"/>
  <c r="BK993" i="2"/>
  <c r="J970" i="2"/>
  <c r="J963" i="2"/>
  <c r="J953" i="2"/>
  <c r="J946" i="2"/>
  <c r="BK929" i="2"/>
  <c r="BK885" i="2"/>
  <c r="BK877" i="2"/>
  <c r="J856" i="2"/>
  <c r="BK822" i="2"/>
  <c r="J768" i="2"/>
  <c r="BK671" i="2"/>
  <c r="BK640" i="2"/>
  <c r="BK625" i="2"/>
  <c r="J609" i="2"/>
  <c r="BK534" i="2"/>
  <c r="J480" i="2"/>
  <c r="J376" i="2"/>
  <c r="BK256" i="2"/>
  <c r="J214" i="2"/>
  <c r="BK146" i="2"/>
  <c r="BK1058" i="2"/>
  <c r="BK1038" i="2"/>
  <c r="J987" i="2"/>
  <c r="BK970" i="2"/>
  <c r="J965" i="2"/>
  <c r="J950" i="2"/>
  <c r="BK940" i="2"/>
  <c r="BK913" i="2"/>
  <c r="BK891" i="2"/>
  <c r="J885" i="2"/>
  <c r="BK874" i="2"/>
  <c r="BK856" i="2"/>
  <c r="BK850" i="2"/>
  <c r="J838" i="2"/>
  <c r="BK827" i="2"/>
  <c r="J816" i="2"/>
  <c r="BK781" i="2"/>
  <c r="BK696" i="2"/>
  <c r="BK675" i="2"/>
  <c r="J666" i="2"/>
  <c r="BK650" i="2"/>
  <c r="BK635" i="2"/>
  <c r="BK622" i="2"/>
  <c r="BK616" i="2"/>
  <c r="BK607" i="2"/>
  <c r="BK559" i="2"/>
  <c r="BK494" i="2"/>
  <c r="BK452" i="2"/>
  <c r="BK442" i="2"/>
  <c r="BK399" i="2"/>
  <c r="J374" i="2"/>
  <c r="J340" i="2"/>
  <c r="BK214" i="2"/>
  <c r="BK205" i="2"/>
  <c r="BK182" i="2"/>
  <c r="BK160" i="2"/>
  <c r="AS105" i="1"/>
  <c r="J1040" i="2"/>
  <c r="J1036" i="2"/>
  <c r="BK1013" i="2"/>
  <c r="J972" i="2"/>
  <c r="J967" i="2"/>
  <c r="BK954" i="2"/>
  <c r="J889" i="2"/>
  <c r="J877" i="2"/>
  <c r="J854" i="2"/>
  <c r="J848" i="2"/>
  <c r="J833" i="2"/>
  <c r="J819" i="2"/>
  <c r="J795" i="2"/>
  <c r="J713" i="2"/>
  <c r="BK678" i="2"/>
  <c r="BK661" i="2"/>
  <c r="J605" i="2"/>
  <c r="J540" i="2"/>
  <c r="J532" i="2"/>
  <c r="J485" i="2"/>
  <c r="BK462" i="2"/>
  <c r="BK447" i="2"/>
  <c r="J384" i="2"/>
  <c r="BK376" i="2"/>
  <c r="J261" i="2"/>
  <c r="J185" i="2"/>
  <c r="BK169" i="2"/>
  <c r="J146" i="2"/>
  <c r="J252" i="3"/>
  <c r="BK248" i="3"/>
  <c r="BK240" i="3"/>
  <c r="BK236" i="3"/>
  <c r="J229" i="3"/>
  <c r="BK226" i="3"/>
  <c r="BK224" i="3"/>
  <c r="J205" i="3"/>
  <c r="BK187" i="3"/>
  <c r="BK182" i="3"/>
  <c r="BK178" i="3"/>
  <c r="BK170" i="3"/>
  <c r="BK147" i="3"/>
  <c r="J259" i="3"/>
  <c r="J250" i="3"/>
  <c r="J245" i="3"/>
  <c r="BK237" i="3"/>
  <c r="J228" i="3"/>
  <c r="J226" i="3"/>
  <c r="BK220" i="3"/>
  <c r="BK255" i="3"/>
  <c r="BK249" i="3"/>
  <c r="J244" i="3"/>
  <c r="J237" i="3"/>
  <c r="J234" i="3"/>
  <c r="J230" i="3"/>
  <c r="J225" i="3"/>
  <c r="BK219" i="3"/>
  <c r="BK192" i="3"/>
  <c r="J190" i="3"/>
  <c r="BK186" i="3"/>
  <c r="BK180" i="3"/>
  <c r="J175" i="3"/>
  <c r="J172" i="3"/>
  <c r="BK148" i="3"/>
  <c r="J134" i="3"/>
  <c r="J187" i="3"/>
  <c r="BK181" i="3"/>
  <c r="J178" i="3"/>
  <c r="BK175" i="3"/>
  <c r="BK171" i="3"/>
  <c r="J163" i="3"/>
  <c r="J154" i="3"/>
  <c r="J144" i="3"/>
  <c r="J141" i="3"/>
  <c r="BK169" i="4"/>
  <c r="J166" i="4"/>
  <c r="BK163" i="4"/>
  <c r="BK149" i="4"/>
  <c r="J143" i="4"/>
  <c r="J138" i="4"/>
  <c r="BK132" i="4"/>
  <c r="BK170" i="4"/>
  <c r="J177" i="4"/>
  <c r="J173" i="4"/>
  <c r="BK168" i="4"/>
  <c r="J163" i="4"/>
  <c r="J156" i="4"/>
  <c r="J153" i="4"/>
  <c r="J148" i="4"/>
  <c r="J145" i="4"/>
  <c r="BK143" i="4"/>
  <c r="BK139" i="4"/>
  <c r="J135" i="4"/>
  <c r="J165" i="5"/>
  <c r="J159" i="5"/>
  <c r="J167" i="5"/>
  <c r="BK164" i="5"/>
  <c r="BK154" i="5"/>
  <c r="J149" i="5"/>
  <c r="J132" i="5"/>
  <c r="BK166" i="5"/>
  <c r="BK152" i="5"/>
  <c r="J129" i="5"/>
  <c r="BK127" i="6"/>
  <c r="F40" i="6"/>
  <c r="BC101" i="1"/>
  <c r="BK166" i="7"/>
  <c r="J157" i="7"/>
  <c r="BK145" i="7"/>
  <c r="J136" i="7"/>
  <c r="BK132" i="7"/>
  <c r="J160" i="7"/>
  <c r="J152" i="7"/>
  <c r="BK148" i="7"/>
  <c r="BK142" i="7"/>
  <c r="BK136" i="7"/>
  <c r="J133" i="7"/>
  <c r="BK163" i="7"/>
  <c r="BK152" i="7"/>
  <c r="BK135" i="7"/>
  <c r="BK136" i="8"/>
  <c r="J149" i="8"/>
  <c r="BK154" i="8"/>
  <c r="J260" i="9"/>
  <c r="J258" i="9"/>
  <c r="J255" i="9"/>
  <c r="J254" i="9"/>
  <c r="J252" i="9"/>
  <c r="J247" i="9"/>
  <c r="J244" i="9"/>
  <c r="J240" i="9"/>
  <c r="J233" i="9"/>
  <c r="J232" i="9"/>
  <c r="J227" i="9"/>
  <c r="J224" i="9"/>
  <c r="BK219" i="9"/>
  <c r="J216" i="9"/>
  <c r="BK213" i="9"/>
  <c r="BK162" i="9"/>
  <c r="BK159" i="9"/>
  <c r="J155" i="9"/>
  <c r="J147" i="9"/>
  <c r="J142" i="9"/>
  <c r="J138" i="9"/>
  <c r="J257" i="9"/>
  <c r="BK254" i="9"/>
  <c r="J251" i="9"/>
  <c r="BK247" i="9"/>
  <c r="BK242" i="9"/>
  <c r="J238" i="9"/>
  <c r="J234" i="9"/>
  <c r="BK229" i="9"/>
  <c r="BK223" i="9"/>
  <c r="BK212" i="9"/>
  <c r="J208" i="9"/>
  <c r="J203" i="9"/>
  <c r="J198" i="9"/>
  <c r="J192" i="9"/>
  <c r="J182" i="9"/>
  <c r="J171" i="9"/>
  <c r="J157" i="9"/>
  <c r="BK148" i="9"/>
  <c r="BK144" i="9"/>
  <c r="BK135" i="9"/>
  <c r="BK131" i="9"/>
  <c r="J129" i="9"/>
  <c r="J248" i="9"/>
  <c r="BK243" i="9"/>
  <c r="J235" i="9"/>
  <c r="J231" i="9"/>
  <c r="BK227" i="9"/>
  <c r="BK220" i="9"/>
  <c r="BK218" i="9"/>
  <c r="BK211" i="9"/>
  <c r="J207" i="9"/>
  <c r="BK204" i="9"/>
  <c r="BK200" i="9"/>
  <c r="J194" i="9"/>
  <c r="J191" i="9"/>
  <c r="BK187" i="9"/>
  <c r="BK183" i="9"/>
  <c r="BK181" i="9"/>
  <c r="BK177" i="9"/>
  <c r="J173" i="9"/>
  <c r="BK170" i="9"/>
  <c r="J167" i="9"/>
  <c r="J164" i="9"/>
  <c r="J161" i="9"/>
  <c r="J159" i="9"/>
  <c r="BK155" i="9"/>
  <c r="BK146" i="9"/>
  <c r="J143" i="9"/>
  <c r="BK140" i="9"/>
  <c r="BK137" i="9"/>
  <c r="J134" i="9"/>
  <c r="J130" i="9"/>
  <c r="BK258" i="9"/>
  <c r="BK216" i="9"/>
  <c r="BK210" i="9"/>
  <c r="BK201" i="9"/>
  <c r="BK191" i="9"/>
  <c r="J184" i="9"/>
  <c r="BK179" i="9"/>
  <c r="BK176" i="9"/>
  <c r="J168" i="9"/>
  <c r="J163" i="9"/>
  <c r="J160" i="9"/>
  <c r="BK157" i="9"/>
  <c r="BK152" i="9"/>
  <c r="J146" i="9"/>
  <c r="BK134" i="9"/>
  <c r="BK204" i="10"/>
  <c r="J198" i="10"/>
  <c r="J192" i="10"/>
  <c r="BK184" i="10"/>
  <c r="J176" i="10"/>
  <c r="J170" i="10"/>
  <c r="BK164" i="10"/>
  <c r="J156" i="10"/>
  <c r="J142" i="10"/>
  <c r="J136" i="10"/>
  <c r="BK128" i="10"/>
  <c r="BK210" i="10"/>
  <c r="J204" i="10"/>
  <c r="BK198" i="10"/>
  <c r="BK192" i="10"/>
  <c r="J188" i="10"/>
  <c r="BK178" i="10"/>
  <c r="BK156" i="10"/>
  <c r="BK150" i="10"/>
  <c r="J184" i="10"/>
  <c r="J154" i="10"/>
  <c r="BK146" i="10"/>
  <c r="BK136" i="10"/>
  <c r="J127" i="10"/>
  <c r="BK176" i="10"/>
  <c r="BK170" i="10"/>
  <c r="BK160" i="10"/>
  <c r="J150" i="10"/>
  <c r="BK130" i="10"/>
  <c r="BK159" i="11"/>
  <c r="J141" i="11"/>
  <c r="J137" i="11"/>
  <c r="BK131" i="11"/>
  <c r="J197" i="11"/>
  <c r="BK183" i="11"/>
  <c r="BK171" i="11"/>
  <c r="J163" i="11"/>
  <c r="BK157" i="11"/>
  <c r="J151" i="11"/>
  <c r="J145" i="11"/>
  <c r="J199" i="11"/>
  <c r="BK195" i="11"/>
  <c r="J183" i="11"/>
  <c r="J177" i="11"/>
  <c r="J171" i="11"/>
  <c r="J165" i="11"/>
  <c r="J149" i="11"/>
  <c r="BK133" i="11"/>
  <c r="BK189" i="11"/>
  <c r="BK161" i="11"/>
  <c r="BK151" i="11"/>
  <c r="BK139" i="11"/>
  <c r="J133" i="11"/>
  <c r="BK179" i="12"/>
  <c r="J161" i="12"/>
  <c r="J145" i="12"/>
  <c r="J171" i="12"/>
  <c r="J163" i="12"/>
  <c r="BK153" i="12"/>
  <c r="BK139" i="12"/>
  <c r="J129" i="12"/>
  <c r="J175" i="12"/>
  <c r="J167" i="12"/>
  <c r="J155" i="12"/>
  <c r="BK143" i="12"/>
  <c r="BK133" i="12"/>
  <c r="BK127" i="12"/>
  <c r="BK177" i="12"/>
  <c r="BK161" i="12"/>
  <c r="J153" i="12"/>
  <c r="J143" i="12"/>
  <c r="J133" i="12"/>
  <c r="BK129" i="12"/>
  <c r="J158" i="13"/>
  <c r="J150" i="13"/>
  <c r="BK140" i="13"/>
  <c r="J134" i="13"/>
  <c r="BK128" i="13"/>
  <c r="J156" i="13"/>
  <c r="J148" i="13"/>
  <c r="BK136" i="13"/>
  <c r="BK130" i="13"/>
  <c r="BK156" i="13"/>
  <c r="J146" i="13"/>
  <c r="J140" i="13"/>
  <c r="BK127" i="14"/>
  <c r="J127" i="14"/>
  <c r="BK130" i="14"/>
  <c r="BK125" i="14"/>
  <c r="J248" i="15"/>
  <c r="J242" i="15"/>
  <c r="BK229" i="15"/>
  <c r="BK221" i="15"/>
  <c r="BK212" i="15"/>
  <c r="BK205" i="15"/>
  <c r="J200" i="15"/>
  <c r="J184" i="15"/>
  <c r="BK176" i="15"/>
  <c r="J159" i="15"/>
  <c r="J134" i="15"/>
  <c r="J255" i="15"/>
  <c r="J243" i="15"/>
  <c r="J241" i="15"/>
  <c r="J224" i="15"/>
  <c r="J219" i="15"/>
  <c r="J212" i="15"/>
  <c r="J205" i="15"/>
  <c r="BK201" i="15"/>
  <c r="BK184" i="15"/>
  <c r="J161" i="15"/>
  <c r="J137" i="15"/>
  <c r="BK132" i="15"/>
  <c r="J258" i="15"/>
  <c r="J250" i="15"/>
  <c r="R145" i="2" l="1"/>
  <c r="T145" i="2"/>
  <c r="R159" i="2"/>
  <c r="BK181" i="2"/>
  <c r="J181" i="2" s="1"/>
  <c r="J103" i="2" s="1"/>
  <c r="T181" i="2"/>
  <c r="P245" i="2"/>
  <c r="P265" i="2"/>
  <c r="BK446" i="2"/>
  <c r="J446" i="2" s="1"/>
  <c r="J106" i="2" s="1"/>
  <c r="R446" i="2"/>
  <c r="P604" i="2"/>
  <c r="T604" i="2"/>
  <c r="T613" i="2"/>
  <c r="P641" i="2"/>
  <c r="T641" i="2"/>
  <c r="T674" i="2"/>
  <c r="R832" i="2"/>
  <c r="P849" i="2"/>
  <c r="T849" i="2"/>
  <c r="P884" i="2"/>
  <c r="T884" i="2"/>
  <c r="T890" i="2"/>
  <c r="T1008" i="2"/>
  <c r="R1045" i="2"/>
  <c r="R1066" i="2"/>
  <c r="P1099" i="2"/>
  <c r="BK133" i="3"/>
  <c r="J133" i="3" s="1"/>
  <c r="J101" i="3" s="1"/>
  <c r="P169" i="3"/>
  <c r="R184" i="3"/>
  <c r="BK223" i="3"/>
  <c r="J223" i="3" s="1"/>
  <c r="J105" i="3" s="1"/>
  <c r="BK253" i="3"/>
  <c r="J253" i="3" s="1"/>
  <c r="J106" i="3" s="1"/>
  <c r="BK133" i="4"/>
  <c r="J133" i="4" s="1"/>
  <c r="J102" i="4" s="1"/>
  <c r="T133" i="4"/>
  <c r="P141" i="4"/>
  <c r="T155" i="4"/>
  <c r="BK167" i="4"/>
  <c r="J167" i="4"/>
  <c r="J105" i="4" s="1"/>
  <c r="T128" i="5"/>
  <c r="R135" i="5"/>
  <c r="T148" i="5"/>
  <c r="P131" i="7"/>
  <c r="R140" i="7"/>
  <c r="T161" i="7"/>
  <c r="T129" i="8"/>
  <c r="R144" i="8"/>
  <c r="P153" i="8"/>
  <c r="BK127" i="9"/>
  <c r="BK126" i="9"/>
  <c r="J126" i="9" s="1"/>
  <c r="P127" i="9"/>
  <c r="BK250" i="9"/>
  <c r="J250" i="9"/>
  <c r="J102" i="9" s="1"/>
  <c r="T250" i="9"/>
  <c r="BK126" i="10"/>
  <c r="BK125" i="10"/>
  <c r="J125" i="10" s="1"/>
  <c r="T126" i="10"/>
  <c r="T125" i="10" s="1"/>
  <c r="BK126" i="11"/>
  <c r="J126" i="11" s="1"/>
  <c r="J101" i="11" s="1"/>
  <c r="R126" i="11"/>
  <c r="R125" i="11" s="1"/>
  <c r="BK126" i="12"/>
  <c r="J126" i="12"/>
  <c r="J101" i="12"/>
  <c r="P126" i="12"/>
  <c r="P125" i="12" s="1"/>
  <c r="AU108" i="1" s="1"/>
  <c r="BK128" i="14"/>
  <c r="J128" i="14" s="1"/>
  <c r="J101" i="14" s="1"/>
  <c r="T128" i="14"/>
  <c r="T123" i="14"/>
  <c r="BK131" i="15"/>
  <c r="P173" i="15"/>
  <c r="P198" i="15"/>
  <c r="P206" i="15"/>
  <c r="BK228" i="15"/>
  <c r="J228" i="15" s="1"/>
  <c r="J105" i="15" s="1"/>
  <c r="BK145" i="2"/>
  <c r="J145" i="2" s="1"/>
  <c r="J101" i="2" s="1"/>
  <c r="P159" i="2"/>
  <c r="BK265" i="2"/>
  <c r="J265" i="2" s="1"/>
  <c r="J105" i="2" s="1"/>
  <c r="R265" i="2"/>
  <c r="T446" i="2"/>
  <c r="R604" i="2"/>
  <c r="P613" i="2"/>
  <c r="BK674" i="2"/>
  <c r="J674" i="2"/>
  <c r="J111" i="2" s="1"/>
  <c r="P674" i="2"/>
  <c r="BK832" i="2"/>
  <c r="J832" i="2" s="1"/>
  <c r="J112" i="2" s="1"/>
  <c r="T832" i="2"/>
  <c r="BK890" i="2"/>
  <c r="J890" i="2" s="1"/>
  <c r="J115" i="2" s="1"/>
  <c r="T1045" i="2"/>
  <c r="T1066" i="2"/>
  <c r="R1099" i="2"/>
  <c r="R133" i="3"/>
  <c r="BK169" i="3"/>
  <c r="J169" i="3"/>
  <c r="J103" i="3" s="1"/>
  <c r="BK184" i="3"/>
  <c r="J184" i="3"/>
  <c r="J104" i="3"/>
  <c r="R223" i="3"/>
  <c r="T253" i="3"/>
  <c r="BK141" i="4"/>
  <c r="J141" i="4"/>
  <c r="J103" i="4" s="1"/>
  <c r="BK155" i="4"/>
  <c r="J155" i="4"/>
  <c r="J104" i="4"/>
  <c r="T167" i="4"/>
  <c r="R128" i="5"/>
  <c r="P135" i="5"/>
  <c r="R148" i="5"/>
  <c r="BK131" i="7"/>
  <c r="J131" i="7" s="1"/>
  <c r="J101" i="7" s="1"/>
  <c r="R131" i="7"/>
  <c r="BK140" i="7"/>
  <c r="J140" i="7" s="1"/>
  <c r="J102" i="7" s="1"/>
  <c r="T140" i="7"/>
  <c r="P143" i="7"/>
  <c r="R143" i="7"/>
  <c r="BK156" i="7"/>
  <c r="J156" i="7"/>
  <c r="J104" i="7" s="1"/>
  <c r="R156" i="7"/>
  <c r="BK161" i="7"/>
  <c r="J161" i="7"/>
  <c r="J105" i="7" s="1"/>
  <c r="P161" i="7"/>
  <c r="BK129" i="8"/>
  <c r="J129" i="8"/>
  <c r="J101" i="8" s="1"/>
  <c r="P129" i="8"/>
  <c r="BK144" i="8"/>
  <c r="J144" i="8"/>
  <c r="J102" i="8" s="1"/>
  <c r="T144" i="8"/>
  <c r="T153" i="8"/>
  <c r="T127" i="9"/>
  <c r="T126" i="9" s="1"/>
  <c r="R250" i="9"/>
  <c r="P126" i="10"/>
  <c r="P125" i="10"/>
  <c r="AU106" i="1" s="1"/>
  <c r="T126" i="11"/>
  <c r="T125" i="11"/>
  <c r="R126" i="12"/>
  <c r="R125" i="12" s="1"/>
  <c r="P126" i="13"/>
  <c r="P125" i="13" s="1"/>
  <c r="AU109" i="1" s="1"/>
  <c r="R126" i="13"/>
  <c r="R125" i="13" s="1"/>
  <c r="R128" i="14"/>
  <c r="R123" i="14"/>
  <c r="P131" i="15"/>
  <c r="BK173" i="15"/>
  <c r="J173" i="15" s="1"/>
  <c r="J100" i="15" s="1"/>
  <c r="BK198" i="15"/>
  <c r="J198" i="15" s="1"/>
  <c r="J101" i="15" s="1"/>
  <c r="R198" i="15"/>
  <c r="BK206" i="15"/>
  <c r="J206" i="15" s="1"/>
  <c r="J103" i="15" s="1"/>
  <c r="BK218" i="15"/>
  <c r="J218" i="15" s="1"/>
  <c r="J104" i="15" s="1"/>
  <c r="R218" i="15"/>
  <c r="T228" i="15"/>
  <c r="BK247" i="15"/>
  <c r="J247" i="15" s="1"/>
  <c r="J107" i="15" s="1"/>
  <c r="R247" i="15"/>
  <c r="R890" i="2"/>
  <c r="R1008" i="2"/>
  <c r="BK1045" i="2"/>
  <c r="J1045" i="2"/>
  <c r="J117" i="2" s="1"/>
  <c r="BK1066" i="2"/>
  <c r="J1066" i="2" s="1"/>
  <c r="J118" i="2" s="1"/>
  <c r="BK1099" i="2"/>
  <c r="J1099" i="2" s="1"/>
  <c r="J119" i="2" s="1"/>
  <c r="P133" i="3"/>
  <c r="R169" i="3"/>
  <c r="P184" i="3"/>
  <c r="T223" i="3"/>
  <c r="R253" i="3"/>
  <c r="R133" i="4"/>
  <c r="R130" i="4" s="1"/>
  <c r="R141" i="4"/>
  <c r="P155" i="4"/>
  <c r="R167" i="4"/>
  <c r="BK128" i="5"/>
  <c r="J128" i="5"/>
  <c r="J101" i="5"/>
  <c r="BK135" i="5"/>
  <c r="J135" i="5" s="1"/>
  <c r="J102" i="5" s="1"/>
  <c r="BK148" i="5"/>
  <c r="J148" i="5" s="1"/>
  <c r="J103" i="5" s="1"/>
  <c r="T131" i="15"/>
  <c r="R173" i="15"/>
  <c r="T198" i="15"/>
  <c r="T206" i="15"/>
  <c r="T218" i="15"/>
  <c r="R228" i="15"/>
  <c r="T247" i="15"/>
  <c r="P145" i="2"/>
  <c r="BK159" i="2"/>
  <c r="J159" i="2"/>
  <c r="J102" i="2" s="1"/>
  <c r="T159" i="2"/>
  <c r="P181" i="2"/>
  <c r="R181" i="2"/>
  <c r="BK245" i="2"/>
  <c r="J245" i="2" s="1"/>
  <c r="J104" i="2" s="1"/>
  <c r="R245" i="2"/>
  <c r="T245" i="2"/>
  <c r="T265" i="2"/>
  <c r="P446" i="2"/>
  <c r="BK604" i="2"/>
  <c r="J604" i="2" s="1"/>
  <c r="J107" i="2" s="1"/>
  <c r="BK613" i="2"/>
  <c r="J613" i="2"/>
  <c r="J109" i="2" s="1"/>
  <c r="R613" i="2"/>
  <c r="BK641" i="2"/>
  <c r="J641" i="2"/>
  <c r="J110" i="2" s="1"/>
  <c r="R641" i="2"/>
  <c r="R674" i="2"/>
  <c r="P832" i="2"/>
  <c r="BK849" i="2"/>
  <c r="J849" i="2" s="1"/>
  <c r="J113" i="2" s="1"/>
  <c r="R849" i="2"/>
  <c r="BK884" i="2"/>
  <c r="J884" i="2" s="1"/>
  <c r="J114" i="2" s="1"/>
  <c r="R884" i="2"/>
  <c r="P890" i="2"/>
  <c r="BK1008" i="2"/>
  <c r="J1008" i="2"/>
  <c r="J116" i="2"/>
  <c r="P1008" i="2"/>
  <c r="P1045" i="2"/>
  <c r="P1066" i="2"/>
  <c r="T1099" i="2"/>
  <c r="T133" i="3"/>
  <c r="T169" i="3"/>
  <c r="T184" i="3"/>
  <c r="P223" i="3"/>
  <c r="P253" i="3"/>
  <c r="P133" i="4"/>
  <c r="T141" i="4"/>
  <c r="T130" i="4" s="1"/>
  <c r="R155" i="4"/>
  <c r="P167" i="4"/>
  <c r="P130" i="4" s="1"/>
  <c r="AU99" i="1" s="1"/>
  <c r="P128" i="5"/>
  <c r="T135" i="5"/>
  <c r="P148" i="5"/>
  <c r="T131" i="7"/>
  <c r="P140" i="7"/>
  <c r="BK143" i="7"/>
  <c r="J143" i="7" s="1"/>
  <c r="J103" i="7" s="1"/>
  <c r="T143" i="7"/>
  <c r="P156" i="7"/>
  <c r="T156" i="7"/>
  <c r="R161" i="7"/>
  <c r="R129" i="8"/>
  <c r="R128" i="8" s="1"/>
  <c r="P144" i="8"/>
  <c r="BK153" i="8"/>
  <c r="J153" i="8"/>
  <c r="J103" i="8" s="1"/>
  <c r="R153" i="8"/>
  <c r="R127" i="9"/>
  <c r="R126" i="9"/>
  <c r="P250" i="9"/>
  <c r="R126" i="10"/>
  <c r="R125" i="10"/>
  <c r="P126" i="11"/>
  <c r="P125" i="11" s="1"/>
  <c r="AU107" i="1" s="1"/>
  <c r="T126" i="12"/>
  <c r="T125" i="12"/>
  <c r="BK126" i="13"/>
  <c r="J126" i="13" s="1"/>
  <c r="J101" i="13" s="1"/>
  <c r="T126" i="13"/>
  <c r="T125" i="13" s="1"/>
  <c r="P128" i="14"/>
  <c r="P123" i="14"/>
  <c r="AU110" i="1"/>
  <c r="R131" i="15"/>
  <c r="T173" i="15"/>
  <c r="R206" i="15"/>
  <c r="P218" i="15"/>
  <c r="P228" i="15"/>
  <c r="P247" i="15"/>
  <c r="BK611" i="2"/>
  <c r="J611" i="2"/>
  <c r="J108" i="2" s="1"/>
  <c r="BK162" i="3"/>
  <c r="J162" i="3"/>
  <c r="J102" i="3"/>
  <c r="BK256" i="3"/>
  <c r="J256" i="3" s="1"/>
  <c r="J107" i="3" s="1"/>
  <c r="BK124" i="14"/>
  <c r="J124" i="14" s="1"/>
  <c r="J99" i="14" s="1"/>
  <c r="BK126" i="14"/>
  <c r="J126" i="14"/>
  <c r="J100" i="14" s="1"/>
  <c r="BK258" i="3"/>
  <c r="J258" i="3"/>
  <c r="J108" i="3"/>
  <c r="BK126" i="6"/>
  <c r="J126" i="6" s="1"/>
  <c r="J101" i="6" s="1"/>
  <c r="BK167" i="7"/>
  <c r="J167" i="7" s="1"/>
  <c r="J106" i="7" s="1"/>
  <c r="BK204" i="15"/>
  <c r="J204" i="15"/>
  <c r="J102" i="15" s="1"/>
  <c r="BK1126" i="2"/>
  <c r="J1126" i="2"/>
  <c r="J120" i="2"/>
  <c r="BK131" i="4"/>
  <c r="J131" i="4" s="1"/>
  <c r="J101" i="4" s="1"/>
  <c r="BK178" i="4"/>
  <c r="J178" i="4" s="1"/>
  <c r="J106" i="4" s="1"/>
  <c r="BK156" i="8"/>
  <c r="J156" i="8"/>
  <c r="J104" i="8" s="1"/>
  <c r="BK244" i="15"/>
  <c r="J244" i="15"/>
  <c r="J106" i="15"/>
  <c r="BK257" i="15"/>
  <c r="J257" i="15" s="1"/>
  <c r="J108" i="15" s="1"/>
  <c r="BE250" i="15"/>
  <c r="BE253" i="15"/>
  <c r="J124" i="15"/>
  <c r="F127" i="15"/>
  <c r="BE132" i="15"/>
  <c r="BE134" i="15"/>
  <c r="BE137" i="15"/>
  <c r="BE158" i="15"/>
  <c r="BE161" i="15"/>
  <c r="BE199" i="15"/>
  <c r="BE200" i="15"/>
  <c r="BE203" i="15"/>
  <c r="BE205" i="15"/>
  <c r="BE207" i="15"/>
  <c r="BE212" i="15"/>
  <c r="BE214" i="15"/>
  <c r="BE229" i="15"/>
  <c r="BE241" i="15"/>
  <c r="BE248" i="15"/>
  <c r="BE255" i="15"/>
  <c r="BE258" i="15"/>
  <c r="E85" i="15"/>
  <c r="BE159" i="15"/>
  <c r="BE174" i="15"/>
  <c r="BE176" i="15"/>
  <c r="BE178" i="15"/>
  <c r="BE180" i="15"/>
  <c r="BE184" i="15"/>
  <c r="BE186" i="15"/>
  <c r="BE201" i="15"/>
  <c r="BE209" i="15"/>
  <c r="BE217" i="15"/>
  <c r="BE219" i="15"/>
  <c r="BE221" i="15"/>
  <c r="BE224" i="15"/>
  <c r="BE227" i="15"/>
  <c r="BE242" i="15"/>
  <c r="BE243" i="15"/>
  <c r="BE245" i="15"/>
  <c r="F94" i="14"/>
  <c r="BE127" i="14"/>
  <c r="BE130" i="14"/>
  <c r="J91" i="14"/>
  <c r="E111" i="14"/>
  <c r="BE129" i="14"/>
  <c r="BE125" i="14"/>
  <c r="BK125" i="12"/>
  <c r="J125" i="12"/>
  <c r="J100" i="12"/>
  <c r="BE150" i="13"/>
  <c r="E85" i="13"/>
  <c r="J93" i="13"/>
  <c r="F122" i="13"/>
  <c r="BE128" i="13"/>
  <c r="BE132" i="13"/>
  <c r="BE134" i="13"/>
  <c r="BE136" i="13"/>
  <c r="BE140" i="13"/>
  <c r="BE146" i="13"/>
  <c r="BE148" i="13"/>
  <c r="BE152" i="13"/>
  <c r="BE154" i="13"/>
  <c r="BE158" i="13"/>
  <c r="BE127" i="13"/>
  <c r="BE130" i="13"/>
  <c r="BE138" i="13"/>
  <c r="BE142" i="13"/>
  <c r="BE144" i="13"/>
  <c r="BE156" i="13"/>
  <c r="BE160" i="13"/>
  <c r="BK125" i="11"/>
  <c r="J125" i="11"/>
  <c r="E111" i="12"/>
  <c r="BE129" i="12"/>
  <c r="BE153" i="12"/>
  <c r="BE157" i="12"/>
  <c r="BE171" i="12"/>
  <c r="J93" i="12"/>
  <c r="BE137" i="12"/>
  <c r="BE139" i="12"/>
  <c r="BE145" i="12"/>
  <c r="BE149" i="12"/>
  <c r="BE159" i="12"/>
  <c r="BE161" i="12"/>
  <c r="BE163" i="12"/>
  <c r="BE165" i="12"/>
  <c r="BE175" i="12"/>
  <c r="BE177" i="12"/>
  <c r="BE181" i="12"/>
  <c r="F96" i="12"/>
  <c r="BE127" i="12"/>
  <c r="BE133" i="12"/>
  <c r="BE141" i="12"/>
  <c r="BE147" i="12"/>
  <c r="BE155" i="12"/>
  <c r="BE169" i="12"/>
  <c r="BE173" i="12"/>
  <c r="BE179" i="12"/>
  <c r="BE131" i="12"/>
  <c r="BE135" i="12"/>
  <c r="BE143" i="12"/>
  <c r="BE151" i="12"/>
  <c r="BE167" i="12"/>
  <c r="E111" i="11"/>
  <c r="F122" i="11"/>
  <c r="BE133" i="11"/>
  <c r="BE137" i="11"/>
  <c r="BE141" i="11"/>
  <c r="BE159" i="11"/>
  <c r="BE165" i="11"/>
  <c r="BE183" i="11"/>
  <c r="BE187" i="11"/>
  <c r="J126" i="10"/>
  <c r="J101" i="10" s="1"/>
  <c r="BE131" i="11"/>
  <c r="BE139" i="11"/>
  <c r="BE143" i="11"/>
  <c r="BE151" i="11"/>
  <c r="BE155" i="11"/>
  <c r="BE173" i="11"/>
  <c r="BE175" i="11"/>
  <c r="BE185" i="11"/>
  <c r="BE191" i="11"/>
  <c r="BE193" i="11"/>
  <c r="BE195" i="11"/>
  <c r="BE197" i="11"/>
  <c r="BE199" i="11"/>
  <c r="BE161" i="11"/>
  <c r="BE163" i="11"/>
  <c r="BE167" i="11"/>
  <c r="BE169" i="11"/>
  <c r="BE171" i="11"/>
  <c r="BE179" i="11"/>
  <c r="BE189" i="11"/>
  <c r="J93" i="11"/>
  <c r="BE127" i="11"/>
  <c r="BE129" i="11"/>
  <c r="BE135" i="11"/>
  <c r="BE145" i="11"/>
  <c r="BE147" i="11"/>
  <c r="BE149" i="11"/>
  <c r="BE153" i="11"/>
  <c r="BE157" i="11"/>
  <c r="BE177" i="11"/>
  <c r="BE181" i="11"/>
  <c r="F122" i="10"/>
  <c r="BE132" i="10"/>
  <c r="BE144" i="10"/>
  <c r="BE146" i="10"/>
  <c r="BE154" i="10"/>
  <c r="BE182" i="10"/>
  <c r="BE188" i="10"/>
  <c r="BE190" i="10"/>
  <c r="BE194" i="10"/>
  <c r="BE198" i="10"/>
  <c r="BE204" i="10"/>
  <c r="J127" i="9"/>
  <c r="J101" i="9" s="1"/>
  <c r="E85" i="10"/>
  <c r="J119" i="10"/>
  <c r="BE128" i="10"/>
  <c r="BE138" i="10"/>
  <c r="BE150" i="10"/>
  <c r="BE158" i="10"/>
  <c r="BE166" i="10"/>
  <c r="BE170" i="10"/>
  <c r="BE174" i="10"/>
  <c r="BE178" i="10"/>
  <c r="BE180" i="10"/>
  <c r="BE192" i="10"/>
  <c r="BE196" i="10"/>
  <c r="BE200" i="10"/>
  <c r="BE208" i="10"/>
  <c r="BE214" i="10"/>
  <c r="BE127" i="10"/>
  <c r="BE130" i="10"/>
  <c r="BE134" i="10"/>
  <c r="BE136" i="10"/>
  <c r="BE140" i="10"/>
  <c r="BE160" i="10"/>
  <c r="BE168" i="10"/>
  <c r="BE172" i="10"/>
  <c r="BE176" i="10"/>
  <c r="BE184" i="10"/>
  <c r="BE212" i="10"/>
  <c r="BE216" i="10"/>
  <c r="BE142" i="10"/>
  <c r="BE148" i="10"/>
  <c r="BE152" i="10"/>
  <c r="BE156" i="10"/>
  <c r="BE162" i="10"/>
  <c r="BE164" i="10"/>
  <c r="BE186" i="10"/>
  <c r="BE202" i="10"/>
  <c r="BE206" i="10"/>
  <c r="BE210" i="10"/>
  <c r="F96" i="9"/>
  <c r="BE132" i="9"/>
  <c r="BE135" i="9"/>
  <c r="BE138" i="9"/>
  <c r="BE141" i="9"/>
  <c r="BE143" i="9"/>
  <c r="BE147" i="9"/>
  <c r="BE155" i="9"/>
  <c r="BE159" i="9"/>
  <c r="BE161" i="9"/>
  <c r="BE164" i="9"/>
  <c r="BE165" i="9"/>
  <c r="BE173" i="9"/>
  <c r="BE182" i="9"/>
  <c r="BE185" i="9"/>
  <c r="BE187" i="9"/>
  <c r="BE196" i="9"/>
  <c r="BE198" i="9"/>
  <c r="BE202" i="9"/>
  <c r="BE204" i="9"/>
  <c r="BE206" i="9"/>
  <c r="BE208" i="9"/>
  <c r="BE217" i="9"/>
  <c r="BE219" i="9"/>
  <c r="BE258" i="9"/>
  <c r="BE260" i="9"/>
  <c r="E85" i="9"/>
  <c r="J120" i="9"/>
  <c r="BE128" i="9"/>
  <c r="BE129" i="9"/>
  <c r="BE131" i="9"/>
  <c r="BE134" i="9"/>
  <c r="BE140" i="9"/>
  <c r="BE142" i="9"/>
  <c r="BE145" i="9"/>
  <c r="BE146" i="9"/>
  <c r="BE154" i="9"/>
  <c r="BE162" i="9"/>
  <c r="BE167" i="9"/>
  <c r="BE169" i="9"/>
  <c r="BE170" i="9"/>
  <c r="BE174" i="9"/>
  <c r="BE177" i="9"/>
  <c r="BE180" i="9"/>
  <c r="BE181" i="9"/>
  <c r="BE183" i="9"/>
  <c r="BE189" i="9"/>
  <c r="BE191" i="9"/>
  <c r="BE192" i="9"/>
  <c r="BE194" i="9"/>
  <c r="BE199" i="9"/>
  <c r="BE203" i="9"/>
  <c r="BE205" i="9"/>
  <c r="BE212" i="9"/>
  <c r="BE214" i="9"/>
  <c r="BE224" i="9"/>
  <c r="BE226" i="9"/>
  <c r="BE230" i="9"/>
  <c r="BE231" i="9"/>
  <c r="BE233" i="9"/>
  <c r="BE237" i="9"/>
  <c r="BE238" i="9"/>
  <c r="BE239" i="9"/>
  <c r="BE240" i="9"/>
  <c r="BE242" i="9"/>
  <c r="BE244" i="9"/>
  <c r="BE137" i="9"/>
  <c r="BE152" i="9"/>
  <c r="BE153" i="9"/>
  <c r="BE156" i="9"/>
  <c r="BE158" i="9"/>
  <c r="BE160" i="9"/>
  <c r="BE163" i="9"/>
  <c r="BE168" i="9"/>
  <c r="BE172" i="9"/>
  <c r="BE175" i="9"/>
  <c r="BE178" i="9"/>
  <c r="BE184" i="9"/>
  <c r="BE186" i="9"/>
  <c r="BE188" i="9"/>
  <c r="BE193" i="9"/>
  <c r="BE200" i="9"/>
  <c r="BE207" i="9"/>
  <c r="BE210" i="9"/>
  <c r="BE213" i="9"/>
  <c r="BE215" i="9"/>
  <c r="BE216" i="9"/>
  <c r="BE218" i="9"/>
  <c r="BE220" i="9"/>
  <c r="BE222" i="9"/>
  <c r="BE223" i="9"/>
  <c r="BE228" i="9"/>
  <c r="BE232" i="9"/>
  <c r="BE234" i="9"/>
  <c r="BE236" i="9"/>
  <c r="BE241" i="9"/>
  <c r="BE243" i="9"/>
  <c r="BE245" i="9"/>
  <c r="BE246" i="9"/>
  <c r="BE249" i="9"/>
  <c r="BE251" i="9"/>
  <c r="BE252" i="9"/>
  <c r="BE253" i="9"/>
  <c r="BE254" i="9"/>
  <c r="BE130" i="9"/>
  <c r="BE133" i="9"/>
  <c r="BE136" i="9"/>
  <c r="BE139" i="9"/>
  <c r="BE144" i="9"/>
  <c r="BE148" i="9"/>
  <c r="BE149" i="9"/>
  <c r="BE150" i="9"/>
  <c r="BE151" i="9"/>
  <c r="BE157" i="9"/>
  <c r="BE166" i="9"/>
  <c r="BE171" i="9"/>
  <c r="BE176" i="9"/>
  <c r="BE179" i="9"/>
  <c r="BE190" i="9"/>
  <c r="BE195" i="9"/>
  <c r="BE197" i="9"/>
  <c r="BE201" i="9"/>
  <c r="BE209" i="9"/>
  <c r="BE211" i="9"/>
  <c r="BE221" i="9"/>
  <c r="BE225" i="9"/>
  <c r="BE227" i="9"/>
  <c r="BE229" i="9"/>
  <c r="BE235" i="9"/>
  <c r="BE247" i="9"/>
  <c r="BE248" i="9"/>
  <c r="BE255" i="9"/>
  <c r="BE256" i="9"/>
  <c r="BE257" i="9"/>
  <c r="BE259" i="9"/>
  <c r="BE261" i="9"/>
  <c r="BE149" i="8"/>
  <c r="BE155" i="8"/>
  <c r="BE157" i="8"/>
  <c r="E85" i="8"/>
  <c r="F125" i="8"/>
  <c r="BE131" i="8"/>
  <c r="BE133" i="8"/>
  <c r="BE136" i="8"/>
  <c r="BE150" i="8"/>
  <c r="BE151" i="8"/>
  <c r="BE154" i="8"/>
  <c r="J93" i="8"/>
  <c r="BE130" i="8"/>
  <c r="BE134" i="8"/>
  <c r="BE145" i="8"/>
  <c r="BE148" i="8"/>
  <c r="E85" i="7"/>
  <c r="F96" i="7"/>
  <c r="BE134" i="7"/>
  <c r="BE135" i="7"/>
  <c r="BE136" i="7"/>
  <c r="BE145" i="7"/>
  <c r="BE147" i="7"/>
  <c r="BE154" i="7"/>
  <c r="BE162" i="7"/>
  <c r="BE166" i="7"/>
  <c r="J93" i="7"/>
  <c r="BE132" i="7"/>
  <c r="BE138" i="7"/>
  <c r="BE141" i="7"/>
  <c r="BE146" i="7"/>
  <c r="BE148" i="7"/>
  <c r="BE151" i="7"/>
  <c r="BE152" i="7"/>
  <c r="BE160" i="7"/>
  <c r="BE168" i="7"/>
  <c r="BE133" i="7"/>
  <c r="BE142" i="7"/>
  <c r="BE144" i="7"/>
  <c r="BE150" i="7"/>
  <c r="BE157" i="7"/>
  <c r="BE163" i="7"/>
  <c r="BE164" i="7"/>
  <c r="E111" i="6"/>
  <c r="J119" i="6"/>
  <c r="F122" i="6"/>
  <c r="BK127" i="5"/>
  <c r="J127" i="5"/>
  <c r="J100" i="5" s="1"/>
  <c r="BE127" i="6"/>
  <c r="E85" i="5"/>
  <c r="J93" i="5"/>
  <c r="F96" i="5"/>
  <c r="BE134" i="5"/>
  <c r="BE147" i="5"/>
  <c r="BE152" i="5"/>
  <c r="BE154" i="5"/>
  <c r="BE159" i="5"/>
  <c r="BE165" i="5"/>
  <c r="BE166" i="5"/>
  <c r="BE155" i="5"/>
  <c r="BE162" i="5"/>
  <c r="BE129" i="5"/>
  <c r="BE136" i="5"/>
  <c r="BE146" i="5"/>
  <c r="BE149" i="5"/>
  <c r="BE156" i="5"/>
  <c r="BE161" i="5"/>
  <c r="BE163" i="5"/>
  <c r="BE164" i="5"/>
  <c r="BE167" i="5"/>
  <c r="BE132" i="5"/>
  <c r="BE150" i="5"/>
  <c r="J93" i="4"/>
  <c r="F96" i="4"/>
  <c r="BE132" i="4"/>
  <c r="BE135" i="4"/>
  <c r="BE138" i="4"/>
  <c r="BE139" i="4"/>
  <c r="BE143" i="4"/>
  <c r="BE144" i="4"/>
  <c r="BE145" i="4"/>
  <c r="BE146" i="4"/>
  <c r="BE152" i="4"/>
  <c r="BE153" i="4"/>
  <c r="BE154" i="4"/>
  <c r="BE157" i="4"/>
  <c r="BE158" i="4"/>
  <c r="BE159" i="4"/>
  <c r="BE165" i="4"/>
  <c r="BE168" i="4"/>
  <c r="BE169" i="4"/>
  <c r="BE176" i="4"/>
  <c r="BE175" i="4"/>
  <c r="E85" i="4"/>
  <c r="BE134" i="4"/>
  <c r="BE140" i="4"/>
  <c r="BE148" i="4"/>
  <c r="BE151" i="4"/>
  <c r="BE156" i="4"/>
  <c r="BE160" i="4"/>
  <c r="BE162" i="4"/>
  <c r="BE163" i="4"/>
  <c r="BE166" i="4"/>
  <c r="BE170" i="4"/>
  <c r="BE171" i="4"/>
  <c r="BE172" i="4"/>
  <c r="BE173" i="4"/>
  <c r="BE174" i="4"/>
  <c r="BE177" i="4"/>
  <c r="BE136" i="4"/>
  <c r="BE142" i="4"/>
  <c r="BE147" i="4"/>
  <c r="BE149" i="4"/>
  <c r="BE150" i="4"/>
  <c r="BE164" i="4"/>
  <c r="BE179" i="4"/>
  <c r="E118" i="3"/>
  <c r="BE141" i="3"/>
  <c r="BE145" i="3"/>
  <c r="BE170" i="3"/>
  <c r="BE172" i="3"/>
  <c r="BE174" i="3"/>
  <c r="BE180" i="3"/>
  <c r="BE189" i="3"/>
  <c r="BE243" i="3"/>
  <c r="F129" i="3"/>
  <c r="BE142" i="3"/>
  <c r="BE154" i="3"/>
  <c r="BE163" i="3"/>
  <c r="BE175" i="3"/>
  <c r="BE179" i="3"/>
  <c r="BE185" i="3"/>
  <c r="BE191" i="3"/>
  <c r="BE221" i="3"/>
  <c r="BE226" i="3"/>
  <c r="BE227" i="3"/>
  <c r="BE238" i="3"/>
  <c r="BE248" i="3"/>
  <c r="BE192" i="3"/>
  <c r="BE193" i="3"/>
  <c r="BE205" i="3"/>
  <c r="BE217" i="3"/>
  <c r="BE219" i="3"/>
  <c r="BE220" i="3"/>
  <c r="BE224" i="3"/>
  <c r="BE225" i="3"/>
  <c r="BE228" i="3"/>
  <c r="BE234" i="3"/>
  <c r="BE236" i="3"/>
  <c r="BE244" i="3"/>
  <c r="BE251" i="3"/>
  <c r="BE254" i="3"/>
  <c r="BE255" i="3"/>
  <c r="BE259" i="3"/>
  <c r="J93" i="3"/>
  <c r="BE134" i="3"/>
  <c r="BE144" i="3"/>
  <c r="BE147" i="3"/>
  <c r="BE148" i="3"/>
  <c r="BE160" i="3"/>
  <c r="BE171" i="3"/>
  <c r="BE173" i="3"/>
  <c r="BE176" i="3"/>
  <c r="BE178" i="3"/>
  <c r="BE181" i="3"/>
  <c r="BE182" i="3"/>
  <c r="BE183" i="3"/>
  <c r="BE186" i="3"/>
  <c r="BE187" i="3"/>
  <c r="BE188" i="3"/>
  <c r="BE190" i="3"/>
  <c r="BE222" i="3"/>
  <c r="BE229" i="3"/>
  <c r="BE230" i="3"/>
  <c r="BE231" i="3"/>
  <c r="BE235" i="3"/>
  <c r="BE237" i="3"/>
  <c r="BE239" i="3"/>
  <c r="BE240" i="3"/>
  <c r="BE245" i="3"/>
  <c r="BE249" i="3"/>
  <c r="BE250" i="3"/>
  <c r="BE252" i="3"/>
  <c r="BE257" i="3"/>
  <c r="BE175" i="2"/>
  <c r="BE199" i="2"/>
  <c r="BE206" i="2"/>
  <c r="BE212" i="2"/>
  <c r="BE251" i="2"/>
  <c r="BE262" i="2"/>
  <c r="BE266" i="2"/>
  <c r="BE348" i="2"/>
  <c r="BE371" i="2"/>
  <c r="BE399" i="2"/>
  <c r="BE452" i="2"/>
  <c r="BE457" i="2"/>
  <c r="BE480" i="2"/>
  <c r="BE500" i="2"/>
  <c r="BE530" i="2"/>
  <c r="BE610" i="2"/>
  <c r="BE614" i="2"/>
  <c r="BE625" i="2"/>
  <c r="BE635" i="2"/>
  <c r="BE659" i="2"/>
  <c r="BE669" i="2"/>
  <c r="BE671" i="2"/>
  <c r="BE673" i="2"/>
  <c r="BE735" i="2"/>
  <c r="BE811" i="2"/>
  <c r="BE825" i="2"/>
  <c r="BE827" i="2"/>
  <c r="BE838" i="2"/>
  <c r="BE853" i="2"/>
  <c r="BE854" i="2"/>
  <c r="BE856" i="2"/>
  <c r="BE859" i="2"/>
  <c r="BE862" i="2"/>
  <c r="BE865" i="2"/>
  <c r="BE877" i="2"/>
  <c r="BE880" i="2"/>
  <c r="BE913" i="2"/>
  <c r="BE921" i="2"/>
  <c r="BE929" i="2"/>
  <c r="BE937" i="2"/>
  <c r="BE943" i="2"/>
  <c r="BE946" i="2"/>
  <c r="BE949" i="2"/>
  <c r="BE950" i="2"/>
  <c r="BE953" i="2"/>
  <c r="BE970" i="2"/>
  <c r="BE1007" i="2"/>
  <c r="BE1017" i="2"/>
  <c r="BE1042" i="2"/>
  <c r="BE1044" i="2"/>
  <c r="BE1058" i="2"/>
  <c r="BE1095" i="2"/>
  <c r="BE1098" i="2"/>
  <c r="BE1100" i="2"/>
  <c r="BE1122" i="2"/>
  <c r="F96" i="2"/>
  <c r="J138" i="2"/>
  <c r="BE154" i="2"/>
  <c r="BE158" i="2"/>
  <c r="BE168" i="2"/>
  <c r="BE169" i="2"/>
  <c r="BE177" i="2"/>
  <c r="BE179" i="2"/>
  <c r="BE182" i="2"/>
  <c r="BE185" i="2"/>
  <c r="BE205" i="2"/>
  <c r="BE237" i="2"/>
  <c r="BE246" i="2"/>
  <c r="BE248" i="2"/>
  <c r="BE340" i="2"/>
  <c r="BE376" i="2"/>
  <c r="BE415" i="2"/>
  <c r="BE418" i="2"/>
  <c r="BE447" i="2"/>
  <c r="BE459" i="2"/>
  <c r="BE462" i="2"/>
  <c r="BE463" i="2"/>
  <c r="BE464" i="2"/>
  <c r="BE485" i="2"/>
  <c r="BE494" i="2"/>
  <c r="BE534" i="2"/>
  <c r="BE547" i="2"/>
  <c r="BE549" i="2"/>
  <c r="BE561" i="2"/>
  <c r="BE599" i="2"/>
  <c r="BE601" i="2"/>
  <c r="BE612" i="2"/>
  <c r="BE622" i="2"/>
  <c r="BE630" i="2"/>
  <c r="BE640" i="2"/>
  <c r="BE666" i="2"/>
  <c r="BE675" i="2"/>
  <c r="BE758" i="2"/>
  <c r="BE768" i="2"/>
  <c r="BE791" i="2"/>
  <c r="BE795" i="2"/>
  <c r="BE822" i="2"/>
  <c r="BE830" i="2"/>
  <c r="BE833" i="2"/>
  <c r="BE850" i="2"/>
  <c r="BE851" i="2"/>
  <c r="BE852" i="2"/>
  <c r="BE883" i="2"/>
  <c r="BE885" i="2"/>
  <c r="BE892" i="2"/>
  <c r="BE903" i="2"/>
  <c r="BE940" i="2"/>
  <c r="BE954" i="2"/>
  <c r="BE962" i="2"/>
  <c r="BE964" i="2"/>
  <c r="BE965" i="2"/>
  <c r="BE966" i="2"/>
  <c r="BE967" i="2"/>
  <c r="BE968" i="2"/>
  <c r="BE969" i="2"/>
  <c r="BE973" i="2"/>
  <c r="BE981" i="2"/>
  <c r="BE1013" i="2"/>
  <c r="BE1035" i="2"/>
  <c r="BE1039" i="2"/>
  <c r="BE1043" i="2"/>
  <c r="BE1077" i="2"/>
  <c r="BE153" i="2"/>
  <c r="BE156" i="2"/>
  <c r="BE160" i="2"/>
  <c r="BE161" i="2"/>
  <c r="BE191" i="2"/>
  <c r="BE202" i="2"/>
  <c r="BE209" i="2"/>
  <c r="BE269" i="2"/>
  <c r="BE350" i="2"/>
  <c r="BE374" i="2"/>
  <c r="BE384" i="2"/>
  <c r="BE433" i="2"/>
  <c r="BE442" i="2"/>
  <c r="BE454" i="2"/>
  <c r="BE516" i="2"/>
  <c r="BE605" i="2"/>
  <c r="BE606" i="2"/>
  <c r="BE607" i="2"/>
  <c r="BE616" i="2"/>
  <c r="BE620" i="2"/>
  <c r="BE627" i="2"/>
  <c r="BE642" i="2"/>
  <c r="BE646" i="2"/>
  <c r="BE650" i="2"/>
  <c r="BE661" i="2"/>
  <c r="BE664" i="2"/>
  <c r="BE678" i="2"/>
  <c r="BE679" i="2"/>
  <c r="BE680" i="2"/>
  <c r="BE696" i="2"/>
  <c r="BE713" i="2"/>
  <c r="BE779" i="2"/>
  <c r="BE781" i="2"/>
  <c r="BE814" i="2"/>
  <c r="BE816" i="2"/>
  <c r="BE817" i="2"/>
  <c r="BE819" i="2"/>
  <c r="BE831" i="2"/>
  <c r="BE841" i="2"/>
  <c r="BE844" i="2"/>
  <c r="BE848" i="2"/>
  <c r="BE868" i="2"/>
  <c r="BE871" i="2"/>
  <c r="BE874" i="2"/>
  <c r="BE887" i="2"/>
  <c r="BE889" i="2"/>
  <c r="BE891" i="2"/>
  <c r="BE893" i="2"/>
  <c r="BE963" i="2"/>
  <c r="BE971" i="2"/>
  <c r="BE972" i="2"/>
  <c r="BE987" i="2"/>
  <c r="BE993" i="2"/>
  <c r="BE1009" i="2"/>
  <c r="BE1038" i="2"/>
  <c r="BE1040" i="2"/>
  <c r="BE1063" i="2"/>
  <c r="BE1067" i="2"/>
  <c r="E85" i="2"/>
  <c r="BE146" i="2"/>
  <c r="BE214" i="2"/>
  <c r="BE256" i="2"/>
  <c r="BE261" i="2"/>
  <c r="BE353" i="2"/>
  <c r="BE382" i="2"/>
  <c r="BE437" i="2"/>
  <c r="BE444" i="2"/>
  <c r="BE455" i="2"/>
  <c r="BE492" i="2"/>
  <c r="BE532" i="2"/>
  <c r="BE540" i="2"/>
  <c r="BE559" i="2"/>
  <c r="BE609" i="2"/>
  <c r="BE1012" i="2"/>
  <c r="BE1015" i="2"/>
  <c r="BE1016" i="2"/>
  <c r="BE1036" i="2"/>
  <c r="BE1037" i="2"/>
  <c r="BE1041" i="2"/>
  <c r="BE1046" i="2"/>
  <c r="BE1060" i="2"/>
  <c r="BE1065" i="2"/>
  <c r="BE1093" i="2"/>
  <c r="BE1120" i="2"/>
  <c r="BE1125" i="2"/>
  <c r="BE1127" i="2"/>
  <c r="F38" i="2"/>
  <c r="BA97" i="1" s="1"/>
  <c r="F40" i="3"/>
  <c r="BC98" i="1" s="1"/>
  <c r="F41" i="3"/>
  <c r="BD98" i="1" s="1"/>
  <c r="F38" i="5"/>
  <c r="BA100" i="1" s="1"/>
  <c r="J38" i="6"/>
  <c r="AW101" i="1" s="1"/>
  <c r="F39" i="7"/>
  <c r="BB102" i="1" s="1"/>
  <c r="F41" i="7"/>
  <c r="BD102" i="1" s="1"/>
  <c r="F41" i="8"/>
  <c r="BD103" i="1" s="1"/>
  <c r="F40" i="9"/>
  <c r="BC104" i="1" s="1"/>
  <c r="J38" i="10"/>
  <c r="AW106" i="1" s="1"/>
  <c r="F41" i="11"/>
  <c r="BD107" i="1" s="1"/>
  <c r="F38" i="12"/>
  <c r="BA108" i="1" s="1"/>
  <c r="F38" i="13"/>
  <c r="BA109" i="1" s="1"/>
  <c r="F36" i="14"/>
  <c r="BA110" i="1" s="1"/>
  <c r="F39" i="14"/>
  <c r="BD110" i="1" s="1"/>
  <c r="F39" i="15"/>
  <c r="BD112" i="1" s="1"/>
  <c r="BD111" i="1" s="1"/>
  <c r="F38" i="15"/>
  <c r="BC112" i="1"/>
  <c r="BC111" i="1" s="1"/>
  <c r="AY111" i="1" s="1"/>
  <c r="J38" i="2"/>
  <c r="AW97" i="1" s="1"/>
  <c r="J38" i="3"/>
  <c r="AW98" i="1" s="1"/>
  <c r="J38" i="4"/>
  <c r="AW99" i="1" s="1"/>
  <c r="F39" i="4"/>
  <c r="BB99" i="1" s="1"/>
  <c r="F41" i="5"/>
  <c r="BD100" i="1" s="1"/>
  <c r="J38" i="5"/>
  <c r="AW100" i="1" s="1"/>
  <c r="J37" i="6"/>
  <c r="AV101" i="1" s="1"/>
  <c r="J38" i="7"/>
  <c r="AW102" i="1" s="1"/>
  <c r="F40" i="8"/>
  <c r="BC103" i="1" s="1"/>
  <c r="F39" i="8"/>
  <c r="BB103" i="1" s="1"/>
  <c r="F41" i="9"/>
  <c r="BD104" i="1" s="1"/>
  <c r="F41" i="10"/>
  <c r="BD106" i="1" s="1"/>
  <c r="F38" i="11"/>
  <c r="BA107" i="1" s="1"/>
  <c r="F40" i="11"/>
  <c r="BC107" i="1" s="1"/>
  <c r="J38" i="12"/>
  <c r="AW108" i="1" s="1"/>
  <c r="F41" i="13"/>
  <c r="BD109" i="1" s="1"/>
  <c r="J38" i="13"/>
  <c r="AW109" i="1" s="1"/>
  <c r="F38" i="14"/>
  <c r="BC110" i="1" s="1"/>
  <c r="F37" i="15"/>
  <c r="BB112" i="1" s="1"/>
  <c r="BB111" i="1" s="1"/>
  <c r="AX111" i="1" s="1"/>
  <c r="F39" i="2"/>
  <c r="BB97" i="1" s="1"/>
  <c r="F39" i="3"/>
  <c r="BB98" i="1" s="1"/>
  <c r="F38" i="3"/>
  <c r="BA98" i="1" s="1"/>
  <c r="F41" i="4"/>
  <c r="BD99" i="1" s="1"/>
  <c r="F38" i="4"/>
  <c r="BA99" i="1" s="1"/>
  <c r="F40" i="4"/>
  <c r="BC99" i="1" s="1"/>
  <c r="F40" i="5"/>
  <c r="BC100" i="1" s="1"/>
  <c r="F40" i="7"/>
  <c r="BC102" i="1" s="1"/>
  <c r="J38" i="8"/>
  <c r="AW103" i="1" s="1"/>
  <c r="F39" i="9"/>
  <c r="BB104" i="1" s="1"/>
  <c r="F39" i="10"/>
  <c r="BB106" i="1" s="1"/>
  <c r="F40" i="10"/>
  <c r="BC106" i="1" s="1"/>
  <c r="J38" i="11"/>
  <c r="AW107" i="1" s="1"/>
  <c r="J34" i="11"/>
  <c r="F41" i="12"/>
  <c r="BD108" i="1"/>
  <c r="F40" i="12"/>
  <c r="BC108" i="1"/>
  <c r="F40" i="13"/>
  <c r="BC109" i="1"/>
  <c r="J36" i="14"/>
  <c r="AW110" i="1"/>
  <c r="F36" i="15"/>
  <c r="BA112" i="1"/>
  <c r="BA111" i="1" s="1"/>
  <c r="AW111" i="1" s="1"/>
  <c r="J36" i="15"/>
  <c r="AW112" i="1"/>
  <c r="AS95" i="1"/>
  <c r="AS94" i="1"/>
  <c r="F40" i="2"/>
  <c r="BC97" i="1"/>
  <c r="F41" i="2"/>
  <c r="BD97" i="1"/>
  <c r="F39" i="5"/>
  <c r="BB100" i="1"/>
  <c r="F38" i="7"/>
  <c r="BA102" i="1"/>
  <c r="F38" i="8"/>
  <c r="BA103" i="1"/>
  <c r="F38" i="9"/>
  <c r="BA104" i="1"/>
  <c r="J38" i="9"/>
  <c r="AW104" i="1"/>
  <c r="F38" i="10"/>
  <c r="BA106" i="1"/>
  <c r="F39" i="11"/>
  <c r="BB107" i="1"/>
  <c r="F39" i="12"/>
  <c r="BB108" i="1" s="1"/>
  <c r="F39" i="13"/>
  <c r="BB109" i="1" s="1"/>
  <c r="F37" i="14"/>
  <c r="BB110" i="1" s="1"/>
  <c r="J100" i="9" l="1"/>
  <c r="J34" i="9"/>
  <c r="J34" i="10"/>
  <c r="J100" i="10"/>
  <c r="R130" i="15"/>
  <c r="T130" i="7"/>
  <c r="BK130" i="15"/>
  <c r="J130" i="15" s="1"/>
  <c r="J98" i="15" s="1"/>
  <c r="T127" i="5"/>
  <c r="P144" i="2"/>
  <c r="AU97" i="1" s="1"/>
  <c r="P130" i="15"/>
  <c r="AU112" i="1"/>
  <c r="R130" i="7"/>
  <c r="R127" i="5"/>
  <c r="P126" i="9"/>
  <c r="AU104" i="1"/>
  <c r="P130" i="7"/>
  <c r="AU102" i="1" s="1"/>
  <c r="T144" i="2"/>
  <c r="T132" i="3"/>
  <c r="T130" i="15"/>
  <c r="P132" i="3"/>
  <c r="AU98" i="1" s="1"/>
  <c r="R144" i="2"/>
  <c r="P127" i="5"/>
  <c r="AU100" i="1" s="1"/>
  <c r="P128" i="8"/>
  <c r="AU103" i="1"/>
  <c r="R132" i="3"/>
  <c r="T128" i="8"/>
  <c r="AG104" i="1"/>
  <c r="BK128" i="8"/>
  <c r="J128" i="8"/>
  <c r="J100" i="8" s="1"/>
  <c r="J131" i="15"/>
  <c r="J99" i="15"/>
  <c r="BK130" i="4"/>
  <c r="J130" i="4" s="1"/>
  <c r="J100" i="4" s="1"/>
  <c r="BK125" i="6"/>
  <c r="J125" i="6"/>
  <c r="J100" i="6" s="1"/>
  <c r="BK144" i="2"/>
  <c r="J144" i="2"/>
  <c r="BK132" i="3"/>
  <c r="J132" i="3" s="1"/>
  <c r="J100" i="3" s="1"/>
  <c r="BK130" i="7"/>
  <c r="J130" i="7"/>
  <c r="J100" i="7" s="1"/>
  <c r="BK125" i="13"/>
  <c r="J125" i="13"/>
  <c r="J100" i="13"/>
  <c r="BK123" i="14"/>
  <c r="J123" i="14"/>
  <c r="AG107" i="1"/>
  <c r="J100" i="11"/>
  <c r="AG106" i="1"/>
  <c r="J32" i="14"/>
  <c r="AG110" i="1"/>
  <c r="J37" i="2"/>
  <c r="AV97" i="1" s="1"/>
  <c r="AT97" i="1" s="1"/>
  <c r="J37" i="11"/>
  <c r="AV107" i="1"/>
  <c r="AT107" i="1" s="1"/>
  <c r="AN107" i="1" s="1"/>
  <c r="F37" i="13"/>
  <c r="AZ109" i="1"/>
  <c r="J35" i="14"/>
  <c r="AV110" i="1"/>
  <c r="AT110" i="1" s="1"/>
  <c r="AN110" i="1" s="1"/>
  <c r="J35" i="15"/>
  <c r="AV112" i="1"/>
  <c r="AT112" i="1" s="1"/>
  <c r="AU111" i="1"/>
  <c r="AU105" i="1"/>
  <c r="F37" i="2"/>
  <c r="AZ97" i="1" s="1"/>
  <c r="J37" i="10"/>
  <c r="AV106" i="1" s="1"/>
  <c r="AT106" i="1" s="1"/>
  <c r="AN106" i="1" s="1"/>
  <c r="J37" i="12"/>
  <c r="AV108" i="1" s="1"/>
  <c r="AT108" i="1" s="1"/>
  <c r="F37" i="12"/>
  <c r="AZ108" i="1"/>
  <c r="BD105" i="1"/>
  <c r="BA105" i="1"/>
  <c r="AW105" i="1" s="1"/>
  <c r="BC105" i="1"/>
  <c r="AY105" i="1" s="1"/>
  <c r="F35" i="14"/>
  <c r="AZ110" i="1" s="1"/>
  <c r="F35" i="15"/>
  <c r="AZ112" i="1" s="1"/>
  <c r="AZ111" i="1" s="1"/>
  <c r="AV111" i="1" s="1"/>
  <c r="AT111" i="1" s="1"/>
  <c r="J34" i="2"/>
  <c r="AG97" i="1"/>
  <c r="F37" i="3"/>
  <c r="AZ98" i="1"/>
  <c r="J37" i="3"/>
  <c r="AV98" i="1"/>
  <c r="AT98" i="1" s="1"/>
  <c r="F37" i="4"/>
  <c r="AZ99" i="1" s="1"/>
  <c r="J37" i="4"/>
  <c r="AV99" i="1" s="1"/>
  <c r="AT99" i="1" s="1"/>
  <c r="F37" i="5"/>
  <c r="AZ100" i="1"/>
  <c r="J37" i="5"/>
  <c r="AV100" i="1"/>
  <c r="AT100" i="1" s="1"/>
  <c r="J34" i="5"/>
  <c r="AG100" i="1" s="1"/>
  <c r="F37" i="6"/>
  <c r="AZ101" i="1" s="1"/>
  <c r="AT101" i="1"/>
  <c r="J37" i="7"/>
  <c r="AV102" i="1"/>
  <c r="AT102" i="1" s="1"/>
  <c r="F37" i="7"/>
  <c r="AZ102" i="1" s="1"/>
  <c r="F37" i="8"/>
  <c r="AZ103" i="1" s="1"/>
  <c r="J37" i="8"/>
  <c r="AV103" i="1" s="1"/>
  <c r="AT103" i="1" s="1"/>
  <c r="F37" i="9"/>
  <c r="AZ104" i="1"/>
  <c r="J37" i="9"/>
  <c r="AV104" i="1"/>
  <c r="AT104" i="1" s="1"/>
  <c r="AN104" i="1" s="1"/>
  <c r="BD96" i="1"/>
  <c r="BB96" i="1"/>
  <c r="BC96" i="1"/>
  <c r="BA96" i="1"/>
  <c r="AW96" i="1" s="1"/>
  <c r="F37" i="10"/>
  <c r="AZ106" i="1" s="1"/>
  <c r="F37" i="11"/>
  <c r="AZ107" i="1" s="1"/>
  <c r="J34" i="12"/>
  <c r="AG108" i="1" s="1"/>
  <c r="BB105" i="1"/>
  <c r="AX105" i="1" s="1"/>
  <c r="J37" i="13"/>
  <c r="AV109" i="1" s="1"/>
  <c r="AT109" i="1" s="1"/>
  <c r="J100" i="2" l="1"/>
  <c r="J98" i="14"/>
  <c r="J41" i="14"/>
  <c r="AN108" i="1"/>
  <c r="J43" i="12"/>
  <c r="J43" i="11"/>
  <c r="J43" i="10"/>
  <c r="J43" i="9"/>
  <c r="AN100" i="1"/>
  <c r="J43" i="5"/>
  <c r="J43" i="2"/>
  <c r="AN97" i="1"/>
  <c r="AU96" i="1"/>
  <c r="AU95" i="1"/>
  <c r="AU94" i="1"/>
  <c r="J34" i="13"/>
  <c r="AG109" i="1" s="1"/>
  <c r="AG105" i="1" s="1"/>
  <c r="AN105" i="1" s="1"/>
  <c r="AY96" i="1"/>
  <c r="AZ105" i="1"/>
  <c r="AV105" i="1" s="1"/>
  <c r="AT105" i="1" s="1"/>
  <c r="BA95" i="1"/>
  <c r="AW95" i="1" s="1"/>
  <c r="J32" i="15"/>
  <c r="AG112" i="1"/>
  <c r="AG111" i="1" s="1"/>
  <c r="J34" i="6"/>
  <c r="J43" i="6"/>
  <c r="J34" i="8"/>
  <c r="AG103" i="1" s="1"/>
  <c r="J34" i="4"/>
  <c r="AG99" i="1"/>
  <c r="J34" i="3"/>
  <c r="AG98" i="1" s="1"/>
  <c r="J34" i="7"/>
  <c r="AG102" i="1"/>
  <c r="AX96" i="1"/>
  <c r="BD95" i="1"/>
  <c r="BC95" i="1"/>
  <c r="AZ96" i="1"/>
  <c r="AV96" i="1"/>
  <c r="AT96" i="1"/>
  <c r="BB95" i="1"/>
  <c r="J43" i="3" l="1"/>
  <c r="J43" i="8"/>
  <c r="J43" i="7"/>
  <c r="J43" i="4"/>
  <c r="J43" i="13"/>
  <c r="J41" i="15"/>
  <c r="AG101" i="1"/>
  <c r="AN112" i="1"/>
  <c r="AN111" i="1"/>
  <c r="AN98" i="1"/>
  <c r="AN99" i="1"/>
  <c r="AN101" i="1"/>
  <c r="AN102" i="1"/>
  <c r="AN103" i="1"/>
  <c r="AN109" i="1"/>
  <c r="BD94" i="1"/>
  <c r="W33" i="1" s="1"/>
  <c r="BB94" i="1"/>
  <c r="AX94" i="1"/>
  <c r="AX95" i="1"/>
  <c r="AZ95" i="1"/>
  <c r="AV95" i="1"/>
  <c r="AT95" i="1"/>
  <c r="BA94" i="1"/>
  <c r="W30" i="1" s="1"/>
  <c r="BC94" i="1"/>
  <c r="W32" i="1"/>
  <c r="AG96" i="1"/>
  <c r="AG95" i="1" s="1"/>
  <c r="AG94" i="1" s="1"/>
  <c r="AK26" i="1" s="1"/>
  <c r="AY95" i="1"/>
  <c r="AN96" i="1" l="1"/>
  <c r="AN95" i="1"/>
  <c r="AY94" i="1"/>
  <c r="W31" i="1"/>
  <c r="AW94" i="1"/>
  <c r="AK30" i="1"/>
  <c r="AZ94" i="1"/>
  <c r="AV94" i="1"/>
  <c r="AK29" i="1" s="1"/>
  <c r="AK35" i="1" l="1"/>
  <c r="W29" i="1"/>
  <c r="AT94" i="1"/>
  <c r="AN94" i="1"/>
</calcChain>
</file>

<file path=xl/sharedStrings.xml><?xml version="1.0" encoding="utf-8"?>
<sst xmlns="http://schemas.openxmlformats.org/spreadsheetml/2006/main" count="22756" uniqueCount="2879">
  <si>
    <t>Export Komplet</t>
  </si>
  <si>
    <t/>
  </si>
  <si>
    <t>2.0</t>
  </si>
  <si>
    <t>ZAMOK</t>
  </si>
  <si>
    <t>False</t>
  </si>
  <si>
    <t>{816d5e2e-a265-4c24-b7d2-ca299236c9cb}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</si>
  <si>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</si>
  <si>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</si>
  <si>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</si>
  <si>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</si>
  <si>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</si>
  <si>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</si>
  <si>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</si>
  <si>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</si>
  <si>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2022-CU-001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</si>
  <si>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</si>
  <si>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0,1</t>
  </si>
  <si>
    <t>Stavba:</t>
  </si>
  <si>
    <t>Hodonín, budova TO - zlepšení sociálního zázemí - I. etapa projekt</t>
  </si>
  <si>
    <t>KSO:</t>
  </si>
  <si>
    <t>CC-CZ:</t>
  </si>
  <si>
    <t>Místo:</t>
  </si>
  <si>
    <t xml:space="preserve"> </t>
  </si>
  <si>
    <t>Datum:</t>
  </si>
  <si>
    <t>17. 5. 2022</t>
  </si>
  <si>
    <t>Zadavatel:</t>
  </si>
  <si>
    <t>IČ:</t>
  </si>
  <si>
    <t>OBLASTNÍ ŘEDITELSTVÍ BRNO</t>
  </si>
  <si>
    <t>DIČ:</t>
  </si>
  <si>
    <t>Uchazeč:</t>
  </si>
  <si>
    <t>Vyplň údaj</t>
  </si>
  <si>
    <t>Projektant:</t>
  </si>
  <si>
    <t>Dopravní projektování, spol.s r.o.</t>
  </si>
  <si>
    <t>True</t>
  </si>
  <si>
    <t>Zpracovatel:</t>
  </si>
  <si>
    <t>190 07 680</t>
  </si>
  <si>
    <t>Ladislav Pekárek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</si>
  <si>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</si>
  <si>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</si>
  <si>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</si>
  <si>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</si>
  <si>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</si>
  <si>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</si>
  <si>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</si>
  <si>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</si>
  <si>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</si>
  <si>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</si>
  <si>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</si>
  <si>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</si>
  <si>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</si>
  <si>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</si>
  <si>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</si>
  <si>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</si>
  <si>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</si>
  <si>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</si>
  <si>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</si>
  <si>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</si>
  <si>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</si>
  <si>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</si>
  <si>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</si>
  <si>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</si>
  <si>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</si>
  <si>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</si>
  <si>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</si>
  <si>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</si>
  <si>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</si>
  <si>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</si>
  <si>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</si>
  <si>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</si>
  <si>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</si>
  <si>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</si>
  <si>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</si>
  <si>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</si>
  <si>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</si>
  <si>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</si>
  <si>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</si>
  <si>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</si>
  <si>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</si>
  <si>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</si>
  <si>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</si>
  <si>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</si>
  <si>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</si>
  <si>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IN</t>
  </si>
  <si>
    <t>Investice</t>
  </si>
  <si>
    <t>STA</t>
  </si>
  <si>
    <t>1</t>
  </si>
  <si>
    <t>{e161f758-5ebb-4d08-bee3-c9da0c4ce66e}</t>
  </si>
  <si>
    <t>2</t>
  </si>
  <si>
    <t>SO</t>
  </si>
  <si>
    <t>Stavební objekty</t>
  </si>
  <si>
    <t>Soupis</t>
  </si>
  <si>
    <t>{c17ef040-043f-4e49-acb6-abae9eb4b962}</t>
  </si>
  <si>
    <t>/</t>
  </si>
  <si>
    <t>01</t>
  </si>
  <si>
    <t>SO 01 - STAVEBNĚ KONSTRUKČNÍ ŘEŠENÍ</t>
  </si>
  <si>
    <t>3</t>
  </si>
  <si>
    <t>{b1c40b7d-eac1-4ce5-b665-a28402d44b83}</t>
  </si>
  <si>
    <t>02</t>
  </si>
  <si>
    <t>SO 01 - ZDRAVOTNĚ TECHNICKÁ INSTALACE</t>
  </si>
  <si>
    <t>{2614b2b6-9b7b-46e9-9ae4-99969cab03a4}</t>
  </si>
  <si>
    <t>03</t>
  </si>
  <si>
    <t>SO 01 - VYTÁPĚNÍ + PENB</t>
  </si>
  <si>
    <t>{0b9aa62c-b838-45da-bbdc-8a6b4e2032db}</t>
  </si>
  <si>
    <t>04</t>
  </si>
  <si>
    <t>SO 01 - VZDUCHOTECHNICKÁ ZAŘÍZENÍ</t>
  </si>
  <si>
    <t>{6414070d-c37e-4dc5-ac28-67ea7a14024b}</t>
  </si>
  <si>
    <t>05</t>
  </si>
  <si>
    <t>SO 01 - VNIŘNÍ A VNĚJŠÍ VYBAVENÍ BUDOV</t>
  </si>
  <si>
    <t>{936bd348-3ca8-4c27-bcf2-684c6d41d37f}</t>
  </si>
  <si>
    <t>06</t>
  </si>
  <si>
    <t>SO 01 - OPLOCENÍ A VJEZDOVÁ BRÁNA</t>
  </si>
  <si>
    <t>{0e77f3db-61ab-430b-8477-eda6788aec12}</t>
  </si>
  <si>
    <t>07</t>
  </si>
  <si>
    <t>SO 01 - TERÉNNÍ ÚPRAVY A ZPEVNĚNÉ PLOCHY</t>
  </si>
  <si>
    <t>{6008600d-60ec-4de3-8275-d1522c24c8c7}</t>
  </si>
  <si>
    <t>08</t>
  </si>
  <si>
    <t>SO 01 - ELEKTROINSTALACE A HROMOSVOD</t>
  </si>
  <si>
    <t>{125e2240-8492-49a3-8ec6-d2f3b6d45a11}</t>
  </si>
  <si>
    <t>PS</t>
  </si>
  <si>
    <t>Provozní soubory</t>
  </si>
  <si>
    <t>{84265cb9-2675-456d-bda2-84ee42735f26}</t>
  </si>
  <si>
    <t>14-01</t>
  </si>
  <si>
    <t>STRUKTUROVANÁ KABELÁŽ</t>
  </si>
  <si>
    <t>{029fc243-2877-4ca3-a811-2596ac66a89a}</t>
  </si>
  <si>
    <t>14-02</t>
  </si>
  <si>
    <t>PZTS</t>
  </si>
  <si>
    <t>{3d10d3fd-7dfc-4b6b-9ac0-92e86f098151}</t>
  </si>
  <si>
    <t>14-03</t>
  </si>
  <si>
    <t>KAMEROVÝ SYSTÉM</t>
  </si>
  <si>
    <t>{0657b538-3342-421e-b340-40c4d1aeba16}</t>
  </si>
  <si>
    <t>14-50</t>
  </si>
  <si>
    <t>CHRÁNIČKA PRO PŘÍPOJKU TO HODONÍN</t>
  </si>
  <si>
    <t>{1c7a1207-aed0-4c2e-8115-7f6f47ecea5e}</t>
  </si>
  <si>
    <t>VRN</t>
  </si>
  <si>
    <t>Vedlejší náklady</t>
  </si>
  <si>
    <t>{6a1772f0-3915-45c4-8570-84d8b6415ce1}</t>
  </si>
  <si>
    <t>OP</t>
  </si>
  <si>
    <t>Oprava</t>
  </si>
  <si>
    <t>{faba6c35-afd4-4394-b3b7-837836f3e46c}</t>
  </si>
  <si>
    <t>{3bf2de60-187c-4b5f-925c-039c9d3574a4}</t>
  </si>
  <si>
    <t>Délka_špalet</t>
  </si>
  <si>
    <t>Délka špalet</t>
  </si>
  <si>
    <t>m</t>
  </si>
  <si>
    <t>116,25</t>
  </si>
  <si>
    <t>Dlažba</t>
  </si>
  <si>
    <t>Keramická dlažba</t>
  </si>
  <si>
    <t>m2</t>
  </si>
  <si>
    <t>123,34</t>
  </si>
  <si>
    <t>KRYCÍ LIST SOUPISU PRACÍ</t>
  </si>
  <si>
    <t>Marmolit</t>
  </si>
  <si>
    <t>Sokl nad terénem</t>
  </si>
  <si>
    <t>43,952</t>
  </si>
  <si>
    <t>Obklad</t>
  </si>
  <si>
    <t>161,797</t>
  </si>
  <si>
    <t>Plocha_bour_podklad</t>
  </si>
  <si>
    <t>Plocha bouraných podkladů</t>
  </si>
  <si>
    <t>210,35</t>
  </si>
  <si>
    <t>Podhled</t>
  </si>
  <si>
    <t>Kazetový podhled</t>
  </si>
  <si>
    <t>221,55</t>
  </si>
  <si>
    <t>Objekt:</t>
  </si>
  <si>
    <t>PVC</t>
  </si>
  <si>
    <t>Podlaha PVC</t>
  </si>
  <si>
    <t>72,7</t>
  </si>
  <si>
    <t>IN - Investice</t>
  </si>
  <si>
    <t>Sokl</t>
  </si>
  <si>
    <t>Sokl po terénem</t>
  </si>
  <si>
    <t>123,58</t>
  </si>
  <si>
    <t>Soupis:</t>
  </si>
  <si>
    <t>Starý_strop</t>
  </si>
  <si>
    <t>Demontáž strého dřevěného stropu</t>
  </si>
  <si>
    <t>176,76</t>
  </si>
  <si>
    <t>SO - Stavební objekty</t>
  </si>
  <si>
    <t>Střecha</t>
  </si>
  <si>
    <t>Plocha střechy</t>
  </si>
  <si>
    <t>464,978</t>
  </si>
  <si>
    <t>Úroveň 3:</t>
  </si>
  <si>
    <t>Vnitřní_omítka</t>
  </si>
  <si>
    <t>Vnitřní omítka</t>
  </si>
  <si>
    <t>755,924</t>
  </si>
  <si>
    <t>01 - SO 01 - STAVEBNĚ KONSTRUKČNÍ ŘEŠENÍ</t>
  </si>
  <si>
    <t>Zateplení_stěn</t>
  </si>
  <si>
    <t>Zateplení stěn</t>
  </si>
  <si>
    <t>323,784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</si>
  <si>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</si>
  <si>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</si>
  <si>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</si>
  <si>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</si>
  <si>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</si>
  <si>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</si>
  <si>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Zakládání</t>
  </si>
  <si>
    <t>3 - Svislé a kompletní konstrukce</t>
  </si>
  <si>
    <t>4 - Vodorovné konstrukce</t>
  </si>
  <si>
    <t>6 - Úpravy povrchů, podlahy a osazování výplní</t>
  </si>
  <si>
    <t>9 - Ostatní konstrukce a práce, bourání</t>
  </si>
  <si>
    <t>997 - Přesun sutě</t>
  </si>
  <si>
    <t>998 - Přesun hmot</t>
  </si>
  <si>
    <t>711 - Izolace proti vodě, vlhkosti a plynům</t>
  </si>
  <si>
    <t>713 - Izolace tepelné</t>
  </si>
  <si>
    <t>762 - Konstrukce tesařské</t>
  </si>
  <si>
    <t>763 - Konstrukce suché výstavby</t>
  </si>
  <si>
    <t>764 - Konstrukce klempířské</t>
  </si>
  <si>
    <t>765 - Krytina skládaná</t>
  </si>
  <si>
    <t>766 - Konstrukce truhlářské</t>
  </si>
  <si>
    <t>767 - Konstrukce zámečnické</t>
  </si>
  <si>
    <t>771 - Podlahy z dlaždic</t>
  </si>
  <si>
    <t>776 - Podlahy povlakové</t>
  </si>
  <si>
    <t>781 - Dokončovací práce - obklady</t>
  </si>
  <si>
    <t>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</si>
  <si>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</si>
  <si>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</si>
  <si>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</si>
  <si>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</si>
  <si>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</si>
  <si>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</si>
  <si>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</si>
  <si>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</si>
  <si>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</si>
  <si>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</si>
  <si>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</si>
  <si>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</si>
  <si>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</si>
  <si>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</si>
  <si>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</si>
  <si>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</si>
  <si>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132212121</t>
  </si>
  <si>
    <t>Hloubení zapažených rýh šířky do 800 mm v soudržných horninách třídy těžitelnosti I skupiny 3 ručně</t>
  </si>
  <si>
    <t>m3</t>
  </si>
  <si>
    <t>CS ÚRS 2022 01</t>
  </si>
  <si>
    <t>4</t>
  </si>
  <si>
    <t>1376175133</t>
  </si>
  <si>
    <t>VV</t>
  </si>
  <si>
    <t>odkop pro izolaci</t>
  </si>
  <si>
    <t>obvod budovy x plocha průřezu</t>
  </si>
  <si>
    <t>41,46*2*0,45</t>
  </si>
  <si>
    <t>13,99*2*0,45</t>
  </si>
  <si>
    <t>6,34*2*0,45</t>
  </si>
  <si>
    <t>Součet</t>
  </si>
  <si>
    <t>162751117</t>
  </si>
  <si>
    <t>Vodorovné přemístění do 10000 m výkopku/sypaniny z horniny třídy těžitelnosti I, skupiny 1 až 3</t>
  </si>
  <si>
    <t>-2115869218</t>
  </si>
  <si>
    <t>162751119</t>
  </si>
  <si>
    <t>Příplatek k vodorovnému přemístění výkopku/sypaniny z horniny třídy těžitelnosti I, skupiny 1 až 3 ZKD 1000 m přes 10000 m</t>
  </si>
  <si>
    <t>786148028</t>
  </si>
  <si>
    <t>55,611*10 'Přepočtené koeficientem množství</t>
  </si>
  <si>
    <t>171201221</t>
  </si>
  <si>
    <t>Poplatek za uložení na skládce (skládkovné) zeminy a kamení kód odpadu 17 05 04</t>
  </si>
  <si>
    <t>t</t>
  </si>
  <si>
    <t>1519830937</t>
  </si>
  <si>
    <t>55,611*1,8 'Přepočtené koeficientem množství</t>
  </si>
  <si>
    <t>5</t>
  </si>
  <si>
    <t>171251201</t>
  </si>
  <si>
    <t>Uložení sypaniny na skládky nebo meziskládky</t>
  </si>
  <si>
    <t>-703061299</t>
  </si>
  <si>
    <t>Zakládání</t>
  </si>
  <si>
    <t>6</t>
  </si>
  <si>
    <t>211521111</t>
  </si>
  <si>
    <t>Výplň odvodňovacích žeber nebo trativodů kamenivem hrubým drceným frakce 63 až 125 mm</t>
  </si>
  <si>
    <t>-1210594598</t>
  </si>
  <si>
    <t>7</t>
  </si>
  <si>
    <t>211971110</t>
  </si>
  <si>
    <t>Zřízení opláštění žeber nebo trativodů geotextilií v rýze nebo zářezu sklonu do 1:2</t>
  </si>
  <si>
    <t>-492592687</t>
  </si>
  <si>
    <t>obvod budovy x obvod žebra</t>
  </si>
  <si>
    <t>41,46*2*2,72</t>
  </si>
  <si>
    <t>13,99*2*2,72</t>
  </si>
  <si>
    <t>6,34*2*2,72</t>
  </si>
  <si>
    <t>8</t>
  </si>
  <si>
    <t>M</t>
  </si>
  <si>
    <t>69311006</t>
  </si>
  <si>
    <t>geotextilie tkaná separační, filtrační, výztužná PP pevnost v tahu 15kN/m</t>
  </si>
  <si>
    <t>1485933001</t>
  </si>
  <si>
    <t>9</t>
  </si>
  <si>
    <t>212755214</t>
  </si>
  <si>
    <t>Trativody z drenážních trubek plastových flexibilních D 100 mm bez lože</t>
  </si>
  <si>
    <t>1642841679</t>
  </si>
  <si>
    <t>obvod budovy</t>
  </si>
  <si>
    <t>41,46*2</t>
  </si>
  <si>
    <t>13,99*2</t>
  </si>
  <si>
    <t>6,34*2</t>
  </si>
  <si>
    <t>10</t>
  </si>
  <si>
    <t>271572211</t>
  </si>
  <si>
    <t>Podsyp pod základové konstrukce se zhutněním z netříděného štěrkopísku</t>
  </si>
  <si>
    <t>1429912505</t>
  </si>
  <si>
    <t>Podhled*0,15</t>
  </si>
  <si>
    <t>11</t>
  </si>
  <si>
    <t>273321311</t>
  </si>
  <si>
    <t>Základové desky ze ŽB bez zvýšených nároků na prostředí tř. C 16/20</t>
  </si>
  <si>
    <t>301763966</t>
  </si>
  <si>
    <t>12</t>
  </si>
  <si>
    <t>273362021</t>
  </si>
  <si>
    <t>Výztuž základových desek svařovanými sítěmi Kari</t>
  </si>
  <si>
    <t>-1812979483</t>
  </si>
  <si>
    <t>Podhled*0,005267</t>
  </si>
  <si>
    <t>Svislé a kompletní konstrukce</t>
  </si>
  <si>
    <t>13</t>
  </si>
  <si>
    <t>311234081</t>
  </si>
  <si>
    <t>Zdivo jednovrstvé z cihel děrovaných do P10 na maltu M5 tl 380 mm</t>
  </si>
  <si>
    <t>1278301729</t>
  </si>
  <si>
    <t>zazdívka dveří v mč 19</t>
  </si>
  <si>
    <t>1,45*2,00</t>
  </si>
  <si>
    <t>14</t>
  </si>
  <si>
    <t>311234111</t>
  </si>
  <si>
    <t>Zdivo jednovrstvé z cihel děrovaných do P10 na maltu M5 tl 440 mm</t>
  </si>
  <si>
    <t>449269907</t>
  </si>
  <si>
    <t>dozdívka okna mč 019</t>
  </si>
  <si>
    <t>0,61*1,75*2</t>
  </si>
  <si>
    <t>okno 13b-13c</t>
  </si>
  <si>
    <t>0,27*0,90</t>
  </si>
  <si>
    <t>311272211</t>
  </si>
  <si>
    <t>Zdivo z pórobetonových tvárnic hladkých do P2 do 450 kg/m3 na tenkovrstvou maltu tl 300 mm</t>
  </si>
  <si>
    <t>-590896070</t>
  </si>
  <si>
    <t>zazdívky</t>
  </si>
  <si>
    <t>mč 06</t>
  </si>
  <si>
    <t>1,91*2,22</t>
  </si>
  <si>
    <t>-0,90*2,02</t>
  </si>
  <si>
    <t>mč 01</t>
  </si>
  <si>
    <t>2,79*3,50</t>
  </si>
  <si>
    <t>16</t>
  </si>
  <si>
    <t>317142422</t>
  </si>
  <si>
    <t>Překlady nenosné z pórobetonu osazené do tenkého maltového lože, výšky do 250 mm, šířky překladu 100 mm, délky překladu přes 1000 do 1250 mm</t>
  </si>
  <si>
    <t>kus</t>
  </si>
  <si>
    <t>1845461637</t>
  </si>
  <si>
    <t>P/4</t>
  </si>
  <si>
    <t>17</t>
  </si>
  <si>
    <t>317142442</t>
  </si>
  <si>
    <t>Překlady nenosné z pórobetonu osazené do tenkého maltového lože, výšky do 250 mm, šířky překladu 150 mm, délky překladu přes 1000 do 1250 mm</t>
  </si>
  <si>
    <t>798335569</t>
  </si>
  <si>
    <t>P3</t>
  </si>
  <si>
    <t>18</t>
  </si>
  <si>
    <t>317941123</t>
  </si>
  <si>
    <t>Osazování ocelových válcovaných nosníků na zdivu I, IE, U, UE nebo L do č 22</t>
  </si>
  <si>
    <t>837986658</t>
  </si>
  <si>
    <t>19</t>
  </si>
  <si>
    <t>13010716</t>
  </si>
  <si>
    <t>ocel profilová IPN 140 jakost 11 375</t>
  </si>
  <si>
    <t>1224837402</t>
  </si>
  <si>
    <t>P</t>
  </si>
  <si>
    <t>Poznámka k položce:_x000D_
Hmotnost: 14,40 kg/m</t>
  </si>
  <si>
    <t>1,30*2*0,0140</t>
  </si>
  <si>
    <t>20</t>
  </si>
  <si>
    <t>13010718</t>
  </si>
  <si>
    <t>ocel profilová IPN 160 jakost 11 375</t>
  </si>
  <si>
    <t>-1738756303</t>
  </si>
  <si>
    <t>Poznámka k položce:_x000D_
Hmotnost: 17,90 kg/m</t>
  </si>
  <si>
    <t>2,40*2*0,0179</t>
  </si>
  <si>
    <t>342272205</t>
  </si>
  <si>
    <t>Příčka z pórobetonových hladkých tvárnic na tenkovrstvou maltu tl 50 mm</t>
  </si>
  <si>
    <t>83839241</t>
  </si>
  <si>
    <t>1,75*3,50</t>
  </si>
  <si>
    <t>22</t>
  </si>
  <si>
    <t>342272225</t>
  </si>
  <si>
    <t>Příčka z pórobetonových hladkých tvárnic na tenkovrstvou maltu tl 100 mm</t>
  </si>
  <si>
    <t>-1975797688</t>
  </si>
  <si>
    <t>mč 12</t>
  </si>
  <si>
    <t>(0,90+1,25)*3,50</t>
  </si>
  <si>
    <t>mč 13a</t>
  </si>
  <si>
    <t>1,79*3,50</t>
  </si>
  <si>
    <t>-0,70*1,97*2</t>
  </si>
  <si>
    <t>mč 15</t>
  </si>
  <si>
    <t>4,46*3,50</t>
  </si>
  <si>
    <t>mč 16</t>
  </si>
  <si>
    <t>0,90*3,50*2</t>
  </si>
  <si>
    <t>1,30*3,50</t>
  </si>
  <si>
    <t>1,26*3,50</t>
  </si>
  <si>
    <t>-0,80*1,97</t>
  </si>
  <si>
    <t>mč 017</t>
  </si>
  <si>
    <t>1,87*3,50</t>
  </si>
  <si>
    <t>mč 4a</t>
  </si>
  <si>
    <t>3,76*3,50</t>
  </si>
  <si>
    <t>0,90*3,50</t>
  </si>
  <si>
    <t>04b, c</t>
  </si>
  <si>
    <t>1,06*3,50</t>
  </si>
  <si>
    <t>23</t>
  </si>
  <si>
    <t>342272245</t>
  </si>
  <si>
    <t>Příčka z pórobetonových hladkých tvárnic na tenkovrstvou maltu tl 150 mm</t>
  </si>
  <si>
    <t>-1097035015</t>
  </si>
  <si>
    <t>zazdívky dveří</t>
  </si>
  <si>
    <t>0,90*2,10</t>
  </si>
  <si>
    <t>mč 6</t>
  </si>
  <si>
    <t>0,80*2,10</t>
  </si>
  <si>
    <t>Vodorovné konstrukce</t>
  </si>
  <si>
    <t>24</t>
  </si>
  <si>
    <t>413941123</t>
  </si>
  <si>
    <t>Osazování ocelových válcovaných nosníků stropů I, IE, U, UE nebo L do č. 22</t>
  </si>
  <si>
    <t>-1132581074</t>
  </si>
  <si>
    <t>6,265*2*0,023</t>
  </si>
  <si>
    <t>25</t>
  </si>
  <si>
    <t>13010752</t>
  </si>
  <si>
    <t>ocel profilová IPE 200 jakost 11 375</t>
  </si>
  <si>
    <t>1192255317</t>
  </si>
  <si>
    <t>Poznámka k položce:_x000D_
Hmotnost: 23,00 kg/m</t>
  </si>
  <si>
    <t>26</t>
  </si>
  <si>
    <t>417321313</t>
  </si>
  <si>
    <t>Ztužující pásy a věnce ze ŽB tř. C 16/20</t>
  </si>
  <si>
    <t>2119748202</t>
  </si>
  <si>
    <t>0,32*0,25*41,16*2</t>
  </si>
  <si>
    <t>0,32*0,25*5,87*4</t>
  </si>
  <si>
    <t>0,32*0,25*5,95*2</t>
  </si>
  <si>
    <t>27</t>
  </si>
  <si>
    <t>417351115</t>
  </si>
  <si>
    <t>Zřízení bednění ztužujících věnců</t>
  </si>
  <si>
    <t>1514072389</t>
  </si>
  <si>
    <t>0,25*41,16*2*2</t>
  </si>
  <si>
    <t>0,25*5,87*4*2</t>
  </si>
  <si>
    <t>0,25*5,95*2*2</t>
  </si>
  <si>
    <t>28</t>
  </si>
  <si>
    <t>417351116</t>
  </si>
  <si>
    <t>Odstranění bednění ztužujících věnců</t>
  </si>
  <si>
    <t>-772342567</t>
  </si>
  <si>
    <t>29</t>
  </si>
  <si>
    <t>417361821</t>
  </si>
  <si>
    <t>Výztuž ztužujících pásů a věnců betonářskou ocelí 10 505</t>
  </si>
  <si>
    <t>-334187804</t>
  </si>
  <si>
    <t>viz výkres krovu</t>
  </si>
  <si>
    <t>1,11599</t>
  </si>
  <si>
    <t>Úpravy povrchů, podlahy a osazování výplní</t>
  </si>
  <si>
    <t>30</t>
  </si>
  <si>
    <t>612311111</t>
  </si>
  <si>
    <t>Vápenná omítka hrubá jednovrstvá zatřená vnitřních stěn nanášená ručně</t>
  </si>
  <si>
    <t>1034174827</t>
  </si>
  <si>
    <t>pod obklad</t>
  </si>
  <si>
    <t>31</t>
  </si>
  <si>
    <t>612311141</t>
  </si>
  <si>
    <t>Vápenná omítka štuková dvouvrstvá vnitřních stěn nanášená ručně</t>
  </si>
  <si>
    <t>1787102488</t>
  </si>
  <si>
    <t>nové i staré částečně otlučené omítky</t>
  </si>
  <si>
    <t>(1,25+2,69)*2*3,50</t>
  </si>
  <si>
    <t>-0,90*2,55</t>
  </si>
  <si>
    <t>mč 02</t>
  </si>
  <si>
    <t>(5,08+6,70)*2*3,50</t>
  </si>
  <si>
    <t>-1,45*1,750*2</t>
  </si>
  <si>
    <t>-2,40*1,75</t>
  </si>
  <si>
    <t>-0,80*1,97*2</t>
  </si>
  <si>
    <t>mč 03</t>
  </si>
  <si>
    <t>(1,87+3,04)*2*3,50</t>
  </si>
  <si>
    <t>mč 04a</t>
  </si>
  <si>
    <t>(1,83+3,76)*2*3,50+0,90*3,50*2</t>
  </si>
  <si>
    <t>-0,70*1,97</t>
  </si>
  <si>
    <t>-0,60*0,90</t>
  </si>
  <si>
    <t>mč 04c</t>
  </si>
  <si>
    <t>(1,06+1,83)*2*3,50-0,70*1,97</t>
  </si>
  <si>
    <t>mč 04b</t>
  </si>
  <si>
    <t>mč 05</t>
  </si>
  <si>
    <t>(1,98+3,76)*2*3,50-0,90*2,25</t>
  </si>
  <si>
    <t>(4,46+2,62)*2*3,50-0,80*1,97-2,40*1,75</t>
  </si>
  <si>
    <t>mč 07</t>
  </si>
  <si>
    <t>(4,85+2,94)*2*3,50</t>
  </si>
  <si>
    <t>-0,80*1,97*3</t>
  </si>
  <si>
    <t>mč 08</t>
  </si>
  <si>
    <t>(1,32+1,06)*2*3,05-0,80*1,97</t>
  </si>
  <si>
    <t>mč 09</t>
  </si>
  <si>
    <t>(5,95+4,48)*2*3,50</t>
  </si>
  <si>
    <t>-2,40*1,75*2</t>
  </si>
  <si>
    <t>-0,60*1,97</t>
  </si>
  <si>
    <t>mč 10</t>
  </si>
  <si>
    <t>(4,32+1,20)*2*3,50-0,80*0,60-0,60*1,97</t>
  </si>
  <si>
    <t>mč 11</t>
  </si>
  <si>
    <t>(3,98+3,85)*2*3,50-2,70*2,55</t>
  </si>
  <si>
    <t>(3,98+3,62)*2*3,50-2,10*1,75-0,90*2,05</t>
  </si>
  <si>
    <t>(1,79+1,52)*2*3,50-0,70*1,97*2-0,80*1,97</t>
  </si>
  <si>
    <t>mč 13b</t>
  </si>
  <si>
    <t>(1,75+1,02)*2*3,50-0,70*1,97-0,60*0,90</t>
  </si>
  <si>
    <t>mč 13c</t>
  </si>
  <si>
    <t>(1,75+0,90)*2*3,50-0,70*1,97-0,60*0,90</t>
  </si>
  <si>
    <t>mč 14</t>
  </si>
  <si>
    <t>(2,94+3,34)*2*3,50-1,50*1,75-0,80*1,97*2</t>
  </si>
  <si>
    <t>(4,46+3,98)*2*3,50-0,80*1,97-1,50*1,75</t>
  </si>
  <si>
    <t>(5,19+2,77)*2*3,50+0,90*3,50*2-0,80*1,97-0,55*0,90*3</t>
  </si>
  <si>
    <t>mč 17</t>
  </si>
  <si>
    <t>(1,87+1,47)*2*3,50-0,80*1,97-1,45*1,75</t>
  </si>
  <si>
    <t>mč 18</t>
  </si>
  <si>
    <t>(3,25+1,94)*2*3,50-0,80*1,97*4</t>
  </si>
  <si>
    <t>mč 19</t>
  </si>
  <si>
    <t>(3,98+3,65)*2*3,50-0,80*1,97-2,10*1,75</t>
  </si>
  <si>
    <t>mč 20</t>
  </si>
  <si>
    <t>(3,95+2,55)*2*3,50-0,80*1,97-2,40*1,75</t>
  </si>
  <si>
    <t>odpočet obkladů - omítka pod obklady viz hrubá omítka</t>
  </si>
  <si>
    <t xml:space="preserve">-Obklad </t>
  </si>
  <si>
    <t>Mezisoučet</t>
  </si>
  <si>
    <t>5 % na špalety</t>
  </si>
  <si>
    <t>719,928*0,05</t>
  </si>
  <si>
    <t>32</t>
  </si>
  <si>
    <t>612821012</t>
  </si>
  <si>
    <t>Vnitřní sanační štuková omítka pro vlhké a zasolené zdivo prováděná ručně</t>
  </si>
  <si>
    <t>R</t>
  </si>
  <si>
    <t>-1913536687</t>
  </si>
  <si>
    <t>1pp</t>
  </si>
  <si>
    <t>mč S02</t>
  </si>
  <si>
    <t>(3,74+2,45)*2*1,90-1,18*1,90</t>
  </si>
  <si>
    <t>(3,74+3,65)*2*1,90-1,18*1,90</t>
  </si>
  <si>
    <t>mč S01</t>
  </si>
  <si>
    <t>(1,25+5,75)*2*1,90</t>
  </si>
  <si>
    <t>33</t>
  </si>
  <si>
    <t>622211011</t>
  </si>
  <si>
    <t>Montáž kontaktního zateplení vnějších stěn lepením a mechanickým kotvením polystyrénových desek tl do 80 mm</t>
  </si>
  <si>
    <t>-1535892291</t>
  </si>
  <si>
    <t>34</t>
  </si>
  <si>
    <t>28376016</t>
  </si>
  <si>
    <t>deska perimetrická fasádní soklová 150kPa λ=0,035 tl 80mm</t>
  </si>
  <si>
    <t>-15438147</t>
  </si>
  <si>
    <t>43,952*1,02 'Přepočtené koeficientem množství</t>
  </si>
  <si>
    <t>35</t>
  </si>
  <si>
    <t>622211031</t>
  </si>
  <si>
    <t>Montáž kontaktního zateplení vnějších stěn lepením a mechanickým kotvením polystyrénových desek tl do 160 mm</t>
  </si>
  <si>
    <t>597381408</t>
  </si>
  <si>
    <t>měřeno elektronicky z pohledů (mimo dveře, okna odečteny výpočtem)</t>
  </si>
  <si>
    <t>pohled jižní</t>
  </si>
  <si>
    <t>120,10</t>
  </si>
  <si>
    <t>-2,40*1,75*5-0,60*0,90*2</t>
  </si>
  <si>
    <t>pohled severní</t>
  </si>
  <si>
    <t>132,04</t>
  </si>
  <si>
    <t>-2,10*1,75*4-1,45*2,10*3-1,50*1,75*2-0,55*0,90*3-0,60*0,90*2</t>
  </si>
  <si>
    <t>pohled východní</t>
  </si>
  <si>
    <t>51,74</t>
  </si>
  <si>
    <t>pohled východní - neviditelná část</t>
  </si>
  <si>
    <t>6,34*3,27-0,90*2,55</t>
  </si>
  <si>
    <t>pohled západní</t>
  </si>
  <si>
    <t>44,50</t>
  </si>
  <si>
    <t>-0,80*0,60-2,40*1,75</t>
  </si>
  <si>
    <t>pohled západní- neviditelná část</t>
  </si>
  <si>
    <t>6,34*3,27-2,10*2,55</t>
  </si>
  <si>
    <t>36</t>
  </si>
  <si>
    <t>28376079</t>
  </si>
  <si>
    <t>deska EPS grafitová fasádní λ=0,031 tl 160mm</t>
  </si>
  <si>
    <t>180557493</t>
  </si>
  <si>
    <t>323,784*1,02 'Přepočtené koeficientem množství</t>
  </si>
  <si>
    <t>37</t>
  </si>
  <si>
    <t>622251101</t>
  </si>
  <si>
    <t>Příplatek k cenám kontaktního zateplení stěn za použití tepelněizolačních zátek z polystyrenu</t>
  </si>
  <si>
    <t>-82215160</t>
  </si>
  <si>
    <t>38</t>
  </si>
  <si>
    <t>622252001</t>
  </si>
  <si>
    <t>Montáž profilů kontaktního zateplení připevněných mechanicky</t>
  </si>
  <si>
    <t>-847697146</t>
  </si>
  <si>
    <t>-2,70*2,55-0,90-0,80*3-2,60-2,10</t>
  </si>
  <si>
    <t>39</t>
  </si>
  <si>
    <t>59051668</t>
  </si>
  <si>
    <t>profil zakládací Al tl 0,7mm pro ETICS pro izolant tl 150mm</t>
  </si>
  <si>
    <t>-2110872030</t>
  </si>
  <si>
    <t>108,695*1,05 'Přepočtené koeficientem množství</t>
  </si>
  <si>
    <t>40</t>
  </si>
  <si>
    <t>622252002</t>
  </si>
  <si>
    <t>Montáž profilů kontaktního zateplení lepených</t>
  </si>
  <si>
    <t>-1386319773</t>
  </si>
  <si>
    <t>okna, dveře a vrata</t>
  </si>
  <si>
    <t>(1,75+2,10+1,75)*5</t>
  </si>
  <si>
    <t>(1,75+1,50+1,75)*2</t>
  </si>
  <si>
    <t>(0,90+0,60+0,90)*4</t>
  </si>
  <si>
    <t>(1,75+1,45+1,75)*3</t>
  </si>
  <si>
    <t>(0,60+0,80+0,60)*1</t>
  </si>
  <si>
    <t>(2,55+0,90+2,55)*4</t>
  </si>
  <si>
    <t>(2,05+0,90+2,05)*1</t>
  </si>
  <si>
    <t>(2,55+2,70+2,55)*2</t>
  </si>
  <si>
    <t>(2,55+2,10+2,55)*1</t>
  </si>
  <si>
    <t>rohy budovy</t>
  </si>
  <si>
    <t>3,70*6</t>
  </si>
  <si>
    <t>41</t>
  </si>
  <si>
    <t>59051486</t>
  </si>
  <si>
    <t>profil rohový PVC 15x15mm s výztužnou tkaninou š 100mm pro ETICS</t>
  </si>
  <si>
    <t>1746097356</t>
  </si>
  <si>
    <t>138,45*1,05 'Přepočtené koeficientem množství</t>
  </si>
  <si>
    <t>42</t>
  </si>
  <si>
    <t>59051476</t>
  </si>
  <si>
    <t>profil začišťovací PVC 9mm s výztužnou tkaninou pro ostění ETICS</t>
  </si>
  <si>
    <t>-1356752336</t>
  </si>
  <si>
    <t>116,25*1,05 'Přepočtené koeficientem množství</t>
  </si>
  <si>
    <t>43</t>
  </si>
  <si>
    <t>622511111</t>
  </si>
  <si>
    <t>Tenkovrstvá akrylátová mozaiková střednězrnná omítka včetně penetrace vnějších stěn</t>
  </si>
  <si>
    <t>-597207054</t>
  </si>
  <si>
    <t>měřenp elektronicky z pohledů</t>
  </si>
  <si>
    <t>jižní</t>
  </si>
  <si>
    <t>5,57+1,79+1,78+1,92+2,78</t>
  </si>
  <si>
    <t>severní</t>
  </si>
  <si>
    <t>17,00</t>
  </si>
  <si>
    <t>východní</t>
  </si>
  <si>
    <t>5,81</t>
  </si>
  <si>
    <t>západní</t>
  </si>
  <si>
    <t>0,72+0,20+2,80</t>
  </si>
  <si>
    <t>neviditelné pohledy</t>
  </si>
  <si>
    <t>6,34*0,37*2</t>
  </si>
  <si>
    <t>-0,90*0,37</t>
  </si>
  <si>
    <t>-2,10*0,37</t>
  </si>
  <si>
    <t>44</t>
  </si>
  <si>
    <t>622531011</t>
  </si>
  <si>
    <t>Tenkovrstvá silikonová zrnitá omítka tl. 1,5 mm včetně penetrace vnějších stěn</t>
  </si>
  <si>
    <t>-518348916</t>
  </si>
  <si>
    <t>Délka_špalet*0,15</t>
  </si>
  <si>
    <t>45</t>
  </si>
  <si>
    <t>629995101</t>
  </si>
  <si>
    <t>Očištění vnějších ploch tlakovou vodou</t>
  </si>
  <si>
    <t>6843953</t>
  </si>
  <si>
    <t>46</t>
  </si>
  <si>
    <t>632451214</t>
  </si>
  <si>
    <t>Potěr cementový samonivelační litý C20 tl do 50 mm</t>
  </si>
  <si>
    <t>339449112</t>
  </si>
  <si>
    <t>47</t>
  </si>
  <si>
    <t>632481213</t>
  </si>
  <si>
    <t>Separační vrstva z PE fólie</t>
  </si>
  <si>
    <t>1622123225</t>
  </si>
  <si>
    <t>Ostatní konstrukce a práce, bourání</t>
  </si>
  <si>
    <t>48</t>
  </si>
  <si>
    <t>941211111</t>
  </si>
  <si>
    <t>Montáž lešení řadového rámového lehkého zatížení do 200 kg/m2 š do 0,9 m v do 10 m</t>
  </si>
  <si>
    <t>-1179238438</t>
  </si>
  <si>
    <t>(41,46+1,20)*2*3,50</t>
  </si>
  <si>
    <t>13,99*2*3,50</t>
  </si>
  <si>
    <t>6,34*2*3,50</t>
  </si>
  <si>
    <t>49</t>
  </si>
  <si>
    <t>941211211</t>
  </si>
  <si>
    <t>Příplatek k lešení řadovému rámovému lehkému š 0,9 m v do 25 m za první a ZKD den použití</t>
  </si>
  <si>
    <t>406872810</t>
  </si>
  <si>
    <t>440,93*60 'Přepočtené koeficientem množství</t>
  </si>
  <si>
    <t>50</t>
  </si>
  <si>
    <t>941211811</t>
  </si>
  <si>
    <t>Demontáž lešení řadového rámového lehkého zatížení do 200 kg/m2 š do 0,9 m v do 10 m</t>
  </si>
  <si>
    <t>-1875813298</t>
  </si>
  <si>
    <t>51</t>
  </si>
  <si>
    <t>949101111</t>
  </si>
  <si>
    <t>Lešení pomocné pro objekty pozemních staveb s lešeňovou podlahou v do 1,9 m zatížení do 150 kg/m2</t>
  </si>
  <si>
    <t>2059116186</t>
  </si>
  <si>
    <t>52</t>
  </si>
  <si>
    <t>952901111</t>
  </si>
  <si>
    <t>Vyčištění budov bytové a občanské výstavby při výšce podlaží do 4 m</t>
  </si>
  <si>
    <t>-1343180684</t>
  </si>
  <si>
    <t>53</t>
  </si>
  <si>
    <t>953941212</t>
  </si>
  <si>
    <t>Osazovaní kovových mříží v rámu nebo z jednotlivých tyčí</t>
  </si>
  <si>
    <t>-165462385</t>
  </si>
  <si>
    <t>rámy pro mříže - 6 zalití na 1 ks</t>
  </si>
  <si>
    <t>28*6</t>
  </si>
  <si>
    <t>54</t>
  </si>
  <si>
    <t>953943211</t>
  </si>
  <si>
    <t>Osazování hasicího přístroje</t>
  </si>
  <si>
    <t>1541077108</t>
  </si>
  <si>
    <t>55</t>
  </si>
  <si>
    <t>44932114</t>
  </si>
  <si>
    <t>přístroj hasicí ruční práškový PG 6 LE</t>
  </si>
  <si>
    <t>-874332401</t>
  </si>
  <si>
    <t>56</t>
  </si>
  <si>
    <t>962031133</t>
  </si>
  <si>
    <t>Bourání příček z cihel pálených na MVC tl do 150 mm</t>
  </si>
  <si>
    <t>1823375233</t>
  </si>
  <si>
    <t>0,90*2,20*2</t>
  </si>
  <si>
    <t>1,20*3,17-0,70*1,97</t>
  </si>
  <si>
    <t>0,90*3,17*2</t>
  </si>
  <si>
    <t>0,90*2,00</t>
  </si>
  <si>
    <t>3,76*3,17-0,80*1,97</t>
  </si>
  <si>
    <t>0,20*3,17</t>
  </si>
  <si>
    <t>1,63*3,17-0,60*1,97</t>
  </si>
  <si>
    <t>1,19*3,17-0,70*1,97</t>
  </si>
  <si>
    <t>3,81*3,17-0,60*1,97</t>
  </si>
  <si>
    <t>3,66*3,17-0,80*1,97</t>
  </si>
  <si>
    <t>2,72*3,17-0,80*1,97</t>
  </si>
  <si>
    <t>1,12*3,17-0,60*1,97</t>
  </si>
  <si>
    <t>3,98*3,17-0,70*1,97-0,80*1,97</t>
  </si>
  <si>
    <t>1,30*3,17*2-0,70*1,97</t>
  </si>
  <si>
    <t>57</t>
  </si>
  <si>
    <t>962032231</t>
  </si>
  <si>
    <t>Bourání zdiva z cihel pálených nebo vápenopískových na MV nebo MVC přes 1 m3</t>
  </si>
  <si>
    <t>751807904</t>
  </si>
  <si>
    <t>0,90*2,20*0,45</t>
  </si>
  <si>
    <t>nový otvor pro okno - plocha x tl.</t>
  </si>
  <si>
    <t>3,29*0,49</t>
  </si>
  <si>
    <t>58</t>
  </si>
  <si>
    <t>962032641</t>
  </si>
  <si>
    <t>Bourání zdiva komínového nad střechou z cihel na MC</t>
  </si>
  <si>
    <t>1546312260</t>
  </si>
  <si>
    <t>průřezová plocha x výška</t>
  </si>
  <si>
    <t>0,67*9,86</t>
  </si>
  <si>
    <t xml:space="preserve">0,22*7,04                                        </t>
  </si>
  <si>
    <t>0,14*7,04</t>
  </si>
  <si>
    <t>0,24*7,04</t>
  </si>
  <si>
    <t>59</t>
  </si>
  <si>
    <t>962081131</t>
  </si>
  <si>
    <t>Bourání příček ze skleněných tvárnic tl do 100 mm</t>
  </si>
  <si>
    <t>187246405</t>
  </si>
  <si>
    <t>0,80*0,60</t>
  </si>
  <si>
    <t>60</t>
  </si>
  <si>
    <t>965042241</t>
  </si>
  <si>
    <t>Bourání podkladů pod dlažby nebo mazanin betonových nebo z litého asfaltu tl přes 100 mm pl přes 4 m2</t>
  </si>
  <si>
    <t>1959953725</t>
  </si>
  <si>
    <t>dle půdorysu bourání</t>
  </si>
  <si>
    <t>3,36+9,96+3,85+1,63+2,64+4,39+1,34+7,44+29,88+14,91+1,91+26,66+4,02</t>
  </si>
  <si>
    <t>1,04+13,34+13,41+5,97+9,77+14,23+8,36+8,84+9,91+8,58+1,64+1,59+1,68</t>
  </si>
  <si>
    <t>Plocha_bour_podklad*0,20</t>
  </si>
  <si>
    <t>61</t>
  </si>
  <si>
    <t>965081213</t>
  </si>
  <si>
    <t>Bourání podlah z dlaždic keramických nebo xylolitových tl do 10 mm plochy přes 1 m2</t>
  </si>
  <si>
    <t>1617077333</t>
  </si>
  <si>
    <t>3,36</t>
  </si>
  <si>
    <t>2,64</t>
  </si>
  <si>
    <t>1,34</t>
  </si>
  <si>
    <t>1,04</t>
  </si>
  <si>
    <t>14,23</t>
  </si>
  <si>
    <t>mč 21</t>
  </si>
  <si>
    <t>1,64</t>
  </si>
  <si>
    <t>mč 22</t>
  </si>
  <si>
    <t>1,59</t>
  </si>
  <si>
    <t>62</t>
  </si>
  <si>
    <t>965081313</t>
  </si>
  <si>
    <t>Bourání podlah z dlaždic betonových, teracových nebo čedičových tl do 20 mm plochy přes 1 m2</t>
  </si>
  <si>
    <t>-1039659120</t>
  </si>
  <si>
    <t>1,63</t>
  </si>
  <si>
    <t>7,44</t>
  </si>
  <si>
    <t>29,88</t>
  </si>
  <si>
    <t>26,66</t>
  </si>
  <si>
    <t>8,58</t>
  </si>
  <si>
    <t>mč 23</t>
  </si>
  <si>
    <t>1,68</t>
  </si>
  <si>
    <t>63</t>
  </si>
  <si>
    <t>965082933</t>
  </si>
  <si>
    <t>Odstranění násypů pod podlahami tl do 200 mm pl přes 2 m2</t>
  </si>
  <si>
    <t>1455835037</t>
  </si>
  <si>
    <t>Plocha_bour_podklad*0,10</t>
  </si>
  <si>
    <t>64</t>
  </si>
  <si>
    <t>965083122</t>
  </si>
  <si>
    <t>Odstranění násypů pod podlahami mezi trámy tl do 200 mm pl přes 2 m2</t>
  </si>
  <si>
    <t>550791725</t>
  </si>
  <si>
    <t>Starý_strop*0,20</t>
  </si>
  <si>
    <t>65</t>
  </si>
  <si>
    <t>968062374</t>
  </si>
  <si>
    <t>Vybourání dřevěných rámů oken zdvojených včetně křídel pl do 1 m2</t>
  </si>
  <si>
    <t>926873076</t>
  </si>
  <si>
    <t>ozn 6</t>
  </si>
  <si>
    <t>0,60*0,90*2</t>
  </si>
  <si>
    <t>0,60*0,85*3</t>
  </si>
  <si>
    <t>0,55*0,90*3</t>
  </si>
  <si>
    <t>66</t>
  </si>
  <si>
    <t>968062376</t>
  </si>
  <si>
    <t>Vybourání dřevěných rámů oken zdvojených včetně křídel pl do 4 m2</t>
  </si>
  <si>
    <t>1125403917</t>
  </si>
  <si>
    <t>ozn. 6</t>
  </si>
  <si>
    <t>2,40*1,75*6</t>
  </si>
  <si>
    <t>1,45*1,75*3</t>
  </si>
  <si>
    <t>1,50*1,75*2</t>
  </si>
  <si>
    <t>1,47*1,75</t>
  </si>
  <si>
    <t>67</t>
  </si>
  <si>
    <t>968072246</t>
  </si>
  <si>
    <t>Vybourání kovových rámů oken jednoduchých včetně křídel pl do 4 m2</t>
  </si>
  <si>
    <t>1571489810</t>
  </si>
  <si>
    <t>2,10*1,75</t>
  </si>
  <si>
    <t>68</t>
  </si>
  <si>
    <t>968072455</t>
  </si>
  <si>
    <t>Vybourání kovových dveřních zárubní pl do 2 m2</t>
  </si>
  <si>
    <t>1764856530</t>
  </si>
  <si>
    <t>venkovní - ozn. 7</t>
  </si>
  <si>
    <t>0,90*2,55*3</t>
  </si>
  <si>
    <t>0,90*2,05</t>
  </si>
  <si>
    <t>vnitřní</t>
  </si>
  <si>
    <t>0,60*1,97*3</t>
  </si>
  <si>
    <t>0,70*1,97*4</t>
  </si>
  <si>
    <t>0,80*1,97*12</t>
  </si>
  <si>
    <t>0,90*1,97*2</t>
  </si>
  <si>
    <t xml:space="preserve">Součet          </t>
  </si>
  <si>
    <t>69</t>
  </si>
  <si>
    <t>968072559</t>
  </si>
  <si>
    <t>Vybourání kovových vrat pl přes 5 m2</t>
  </si>
  <si>
    <t>1069937345</t>
  </si>
  <si>
    <t>2,70*2,500</t>
  </si>
  <si>
    <t>70</t>
  </si>
  <si>
    <t>978013141</t>
  </si>
  <si>
    <t>Otlučení (osekání) vnitřní vápenné nebo vápenocementové omítky stěn v rozsahu do 30 %</t>
  </si>
  <si>
    <t>-1664900811</t>
  </si>
  <si>
    <t>počítány plochy místností vzniklých po vybourání starých příček</t>
  </si>
  <si>
    <t>mč 01 a 02</t>
  </si>
  <si>
    <t>11,84*3,17-0,80*1,97*2-0,90*2,55-2,40*1,75</t>
  </si>
  <si>
    <t>(1,87+2,06)*2*3,17-0,90*2,55</t>
  </si>
  <si>
    <t>mč 04,04a,05,05a</t>
  </si>
  <si>
    <t>(5,14+3,76)*2*3,17-0,70*1,97-0,90*2,55-0,60*0,90*2</t>
  </si>
  <si>
    <t>mč 06, 07</t>
  </si>
  <si>
    <t>(4,6+6,70)*2*3,17-1,91*2,22-0,80*1,97*3-1,50*1,75-2,40*1,75</t>
  </si>
  <si>
    <t>mč 07a</t>
  </si>
  <si>
    <t>(4,85+2,94)*2*3,17-1,91*2,22-2,40*1,75</t>
  </si>
  <si>
    <t>(1,65+1,06)*2*3,18-0,95*2,45</t>
  </si>
  <si>
    <t>(5,95+4,48)*2*3,17-0,60*1,97-0,90*2,02-2,40*1,75*2</t>
  </si>
  <si>
    <t>mč 10 a 11</t>
  </si>
  <si>
    <t>(4,32+1,20)*2*3,17-0,60*1,97-0,80*0,60</t>
  </si>
  <si>
    <t>(3,98+3,85)*2*3,17-2,67*2,55</t>
  </si>
  <si>
    <t>mč 13</t>
  </si>
  <si>
    <t>(3,98+3,61)*2*3,17-0,80*1,97-2,10*1,75</t>
  </si>
  <si>
    <t>(1,79+3,37)*2*3,22</t>
  </si>
  <si>
    <t>-0,90*1,97-1,47*1,75</t>
  </si>
  <si>
    <t>(2,94+3,34)*2*3,17-0,80*1,97-1,50*1,75</t>
  </si>
  <si>
    <t>(5,19+2,77)*2*3,09-0,55*0,90*3-0,80*1,97</t>
  </si>
  <si>
    <t>(1,87+4,425)*2*2,67-0,90*1,97-1,45*1,75</t>
  </si>
  <si>
    <t>mč 18 a 19</t>
  </si>
  <si>
    <t>12,40*3,11-1,45*1,75*2</t>
  </si>
  <si>
    <t>mč 20,21,22,23</t>
  </si>
  <si>
    <t>12,01*2,98</t>
  </si>
  <si>
    <t>mř 29</t>
  </si>
  <si>
    <t>(3,98+2,55)*2*3,08-0,80*1,97-2,40*1,75</t>
  </si>
  <si>
    <t>71</t>
  </si>
  <si>
    <t>978015391</t>
  </si>
  <si>
    <t>Otlučení (osekání) vnější vápenné nebo vápenocementové omítky stupně členitosti 1 a 2 do 100%</t>
  </si>
  <si>
    <t>629369694</t>
  </si>
  <si>
    <t>72</t>
  </si>
  <si>
    <t>981332111</t>
  </si>
  <si>
    <t>Demolice ocelových konstrukcí hal, technologických zařízení apod.</t>
  </si>
  <si>
    <t>-1298806274</t>
  </si>
  <si>
    <t>demolice plechových staveb - hmotnost odhadnuta</t>
  </si>
  <si>
    <t>15,00</t>
  </si>
  <si>
    <t>997</t>
  </si>
  <si>
    <t>Přesun sutě</t>
  </si>
  <si>
    <t>73</t>
  </si>
  <si>
    <t>997013111</t>
  </si>
  <si>
    <t>Vnitrostaveništní doprava suti a vybouraných hmot pro budovy v do 6 m s použitím mechanizace</t>
  </si>
  <si>
    <t>1012278451</t>
  </si>
  <si>
    <t>74</t>
  </si>
  <si>
    <t>997013501</t>
  </si>
  <si>
    <t>Odvoz suti a vybouraných hmot na skládku nebo meziskládku do 1 km se složením</t>
  </si>
  <si>
    <t>-821706934</t>
  </si>
  <si>
    <t>75</t>
  </si>
  <si>
    <t>997013509</t>
  </si>
  <si>
    <t>Příplatek k odvozu suti a vybouraných hmot na skládku ZKD 1 km přes 1 km</t>
  </si>
  <si>
    <t>-1909613294</t>
  </si>
  <si>
    <t>315,378*19 'Přepočtené koeficientem množství</t>
  </si>
  <si>
    <t>76</t>
  </si>
  <si>
    <t>997013631</t>
  </si>
  <si>
    <t>Poplatek za uložení na skládce (skládkovné) stavebního odpadu směsného kód odpadu 17 09 04</t>
  </si>
  <si>
    <t>1613512592</t>
  </si>
  <si>
    <t>77</t>
  </si>
  <si>
    <t>997013821</t>
  </si>
  <si>
    <t>Poplatek za uložení na skládce (skládkovné) stavebního odpadu s obsahem azbestu kód odpadu 17 06 05</t>
  </si>
  <si>
    <t>1980198306</t>
  </si>
  <si>
    <t>998</t>
  </si>
  <si>
    <t>Přesun hmot</t>
  </si>
  <si>
    <t>78</t>
  </si>
  <si>
    <t>998017001</t>
  </si>
  <si>
    <t>Přesun hmot s omezením mechanizace pro budovy v do 6 m</t>
  </si>
  <si>
    <t>1087840031</t>
  </si>
  <si>
    <t>711</t>
  </si>
  <si>
    <t>Izolace proti vodě, vlhkosti a plynům</t>
  </si>
  <si>
    <t>79</t>
  </si>
  <si>
    <t>711111001</t>
  </si>
  <si>
    <t>Provedení izolace proti zemní vlhkosti vodorovné za studena nátěrem penetračním</t>
  </si>
  <si>
    <t>3637445</t>
  </si>
  <si>
    <t>80</t>
  </si>
  <si>
    <t>11163150</t>
  </si>
  <si>
    <t>lak penetrační asfaltový</t>
  </si>
  <si>
    <t>-1120473525</t>
  </si>
  <si>
    <t>Poznámka k položce:_x000D_
Spotřeba 0,3-0,4kg/m2</t>
  </si>
  <si>
    <t>221,55*0,0003 'Přepočtené koeficientem množství</t>
  </si>
  <si>
    <t>81</t>
  </si>
  <si>
    <t>711141559</t>
  </si>
  <si>
    <t>Provedení izolace proti zemní vlhkosti pásy přitavením vodorovné NAIP</t>
  </si>
  <si>
    <t>-1827727275</t>
  </si>
  <si>
    <t>82</t>
  </si>
  <si>
    <t>62836110</t>
  </si>
  <si>
    <t>pás asfaltový natavitelný oxidovaný tl 4,0mm s vložkou z hliníkové fólie / hliníkové fólie s textilií, se spalitelnou PE folií nebo jemnozrnným minerálním posypem</t>
  </si>
  <si>
    <t>2058753047</t>
  </si>
  <si>
    <t>221,55*1,15 'Přepočtené koeficientem množství</t>
  </si>
  <si>
    <t>83</t>
  </si>
  <si>
    <t>711142559</t>
  </si>
  <si>
    <t>Provedení izolace proti zemní vlhkosti pásy přitavením svislé NAIP</t>
  </si>
  <si>
    <t>-2023098181</t>
  </si>
  <si>
    <t>84</t>
  </si>
  <si>
    <t>505042199</t>
  </si>
  <si>
    <t>123,58*1,2 'Přepočtené koeficientem množství</t>
  </si>
  <si>
    <t>85</t>
  </si>
  <si>
    <t>711161212</t>
  </si>
  <si>
    <t>Izolace proti zemní vlhkosti nopovou fólií svislá, nopek v 8,0 mm, tl do 0,6 mm</t>
  </si>
  <si>
    <t>-1140955145</t>
  </si>
  <si>
    <t>41,46*2*1,00</t>
  </si>
  <si>
    <t>13,99*2*1,00</t>
  </si>
  <si>
    <t>6,34*2*1,00</t>
  </si>
  <si>
    <t>86</t>
  </si>
  <si>
    <t>711161383</t>
  </si>
  <si>
    <t>Izolace proti zemní vlhkosti nopovou fólií ukončení horní lištou</t>
  </si>
  <si>
    <t>-1066043400</t>
  </si>
  <si>
    <t>87</t>
  </si>
  <si>
    <t>998711201</t>
  </si>
  <si>
    <t>Přesun hmot procentní pro izolace proti vodě, vlhkosti a plynům v objektech v do 6 m</t>
  </si>
  <si>
    <t>%</t>
  </si>
  <si>
    <t>967647432</t>
  </si>
  <si>
    <t>713</t>
  </si>
  <si>
    <t>Izolace tepelné</t>
  </si>
  <si>
    <t>88</t>
  </si>
  <si>
    <t>713111111</t>
  </si>
  <si>
    <t>Montáž izolace tepelné vrchem stropů volně kladenými rohožemi, pásy, dílci, deskami</t>
  </si>
  <si>
    <t>470734743</t>
  </si>
  <si>
    <t>plocha změřena elektronicky x 2 (2 vrsvy)</t>
  </si>
  <si>
    <t>na betonovém stropě</t>
  </si>
  <si>
    <t>72,27*2</t>
  </si>
  <si>
    <t>89</t>
  </si>
  <si>
    <t>713111122</t>
  </si>
  <si>
    <t>Montáž izolace tepelné spodem stropů s přibitím rohoží, pásů, dílců, desek</t>
  </si>
  <si>
    <t>-1279904225</t>
  </si>
  <si>
    <t>mezi vazníky - pouze investiční část</t>
  </si>
  <si>
    <t>(43,74+159,70)*2</t>
  </si>
  <si>
    <t>90</t>
  </si>
  <si>
    <t>63148107</t>
  </si>
  <si>
    <t>deska tepelně izolační minerální univerzální λ=0,038-0,039 tl 160mm</t>
  </si>
  <si>
    <t>2051116492</t>
  </si>
  <si>
    <t>551,42*1,02 'Přepočtené koeficientem množství</t>
  </si>
  <si>
    <t>91</t>
  </si>
  <si>
    <t>713121111</t>
  </si>
  <si>
    <t>Montáž izolace tepelné podlah volně kladenými rohožemi, pásy, dílci, deskami 1 vrstva</t>
  </si>
  <si>
    <t>2136968423</t>
  </si>
  <si>
    <t>92</t>
  </si>
  <si>
    <t>28372316</t>
  </si>
  <si>
    <t>deska EPS 100 do plochých střech a podlah λ=0,037 tl 140mm</t>
  </si>
  <si>
    <t>383497641</t>
  </si>
  <si>
    <t>221,55*1,02 'Přepočtené koeficientem množství</t>
  </si>
  <si>
    <t>93</t>
  </si>
  <si>
    <t>713131141</t>
  </si>
  <si>
    <t>Montáž izolace tepelné stěn a základů lepením celoplošně rohoží, pásů, dílců, desek</t>
  </si>
  <si>
    <t>-1169515875</t>
  </si>
  <si>
    <t>94</t>
  </si>
  <si>
    <t>28376381</t>
  </si>
  <si>
    <t>deska z polystyrénu XPS, hrana polodrážková a hladký povrch s vyšší odolností tl 80mm</t>
  </si>
  <si>
    <t>276306609</t>
  </si>
  <si>
    <t>123,58*1,05 'Přepočtené koeficientem množství</t>
  </si>
  <si>
    <t>95</t>
  </si>
  <si>
    <t>713191133</t>
  </si>
  <si>
    <t>Montáž izolace tepelné podlah, stropů vrchem nebo střech překrytí fólií s přelepeným spojem</t>
  </si>
  <si>
    <t>-1994127035</t>
  </si>
  <si>
    <t>72,27+43,74+159,70</t>
  </si>
  <si>
    <t>96</t>
  </si>
  <si>
    <t>28329011</t>
  </si>
  <si>
    <t>fólie PE vyztužená pro parotěsnou vrstvu (reakce na oheň - třída F) 110g/m2</t>
  </si>
  <si>
    <t>-985074259</t>
  </si>
  <si>
    <t>275,71*1,1 'Přepočtené koeficientem množství</t>
  </si>
  <si>
    <t>97</t>
  </si>
  <si>
    <t>998713201</t>
  </si>
  <si>
    <t>Přesun hmot procentní pro izolace tepelné v objektech v do 6 m</t>
  </si>
  <si>
    <t>-922704836</t>
  </si>
  <si>
    <t>762</t>
  </si>
  <si>
    <t>Konstrukce tesařské</t>
  </si>
  <si>
    <t>98</t>
  </si>
  <si>
    <t>762082220</t>
  </si>
  <si>
    <t>Provedení tesařského profilování zhlaví trámu jednoduchým seříznutím dvěma řezy plochy do 160 cm2</t>
  </si>
  <si>
    <t>1997926794</t>
  </si>
  <si>
    <t>všechny krokve</t>
  </si>
  <si>
    <t>8+8+8+14+4+4+4</t>
  </si>
  <si>
    <t>99</t>
  </si>
  <si>
    <t>762083122</t>
  </si>
  <si>
    <t>Impregnace řeziva proti dřevokaznému hmyzu, houbám a plísním máčením třída ohrožení 3 a 4</t>
  </si>
  <si>
    <t>-1661730246</t>
  </si>
  <si>
    <t>100</t>
  </si>
  <si>
    <t>762331811</t>
  </si>
  <si>
    <t>Demontáž vázaných kcí krovů z hranolů průřezové plochy do 120 cm2</t>
  </si>
  <si>
    <t>-1575287021</t>
  </si>
  <si>
    <t>101</t>
  </si>
  <si>
    <t>762332131</t>
  </si>
  <si>
    <t>Montáž vázaných kcí krovů pravidelných z hraněného řeziva průřezové plochy do 120 cm2</t>
  </si>
  <si>
    <t>-359387804</t>
  </si>
  <si>
    <t>VH1</t>
  </si>
  <si>
    <t>120,00</t>
  </si>
  <si>
    <t>VS1</t>
  </si>
  <si>
    <t>40,00</t>
  </si>
  <si>
    <t>VH2</t>
  </si>
  <si>
    <t>0,65</t>
  </si>
  <si>
    <t>VS2</t>
  </si>
  <si>
    <t>D1</t>
  </si>
  <si>
    <t>1,60*12</t>
  </si>
  <si>
    <t>D2</t>
  </si>
  <si>
    <t>1,55*12</t>
  </si>
  <si>
    <t>P1</t>
  </si>
  <si>
    <t>40,80*2</t>
  </si>
  <si>
    <t>102</t>
  </si>
  <si>
    <t>60512125</t>
  </si>
  <si>
    <t>hranol stavební řezivo průřezu do 120cm2 do dl 6m</t>
  </si>
  <si>
    <t>-1203532000</t>
  </si>
  <si>
    <t>0,96</t>
  </si>
  <si>
    <t>0,32</t>
  </si>
  <si>
    <t>0,15</t>
  </si>
  <si>
    <t>0,20</t>
  </si>
  <si>
    <t>0,98</t>
  </si>
  <si>
    <t>2,63*1,1 'Přepočtené koeficientem množství</t>
  </si>
  <si>
    <t>103</t>
  </si>
  <si>
    <t>762332132</t>
  </si>
  <si>
    <t>Montáž vázaných kcí krovů pravidelných z hraněného řeziva průřezové plochy do 224 cm2</t>
  </si>
  <si>
    <t>1321404141</t>
  </si>
  <si>
    <t>P2</t>
  </si>
  <si>
    <t>6,18*4</t>
  </si>
  <si>
    <t>6,80*2</t>
  </si>
  <si>
    <t>S1</t>
  </si>
  <si>
    <t>2,70*4</t>
  </si>
  <si>
    <t>K1</t>
  </si>
  <si>
    <t>1,85*8</t>
  </si>
  <si>
    <t>K2</t>
  </si>
  <si>
    <t>3,25*8</t>
  </si>
  <si>
    <t>K3</t>
  </si>
  <si>
    <t>4,00*8</t>
  </si>
  <si>
    <t>K4</t>
  </si>
  <si>
    <t>4,80*14</t>
  </si>
  <si>
    <t>K5</t>
  </si>
  <si>
    <t>3,50*4</t>
  </si>
  <si>
    <t>K6</t>
  </si>
  <si>
    <t>2,45*4</t>
  </si>
  <si>
    <t>K7</t>
  </si>
  <si>
    <t>1,40*4</t>
  </si>
  <si>
    <t>104</t>
  </si>
  <si>
    <t>60512130</t>
  </si>
  <si>
    <t>hranol stavební řezivo průřezu do 224cm2 do dl 6m</t>
  </si>
  <si>
    <t>-1250587677</t>
  </si>
  <si>
    <t>0,47</t>
  </si>
  <si>
    <t>0,26</t>
  </si>
  <si>
    <t>0,16</t>
  </si>
  <si>
    <t>0,27</t>
  </si>
  <si>
    <t>0,58</t>
  </si>
  <si>
    <t>1,21</t>
  </si>
  <si>
    <t>0,25</t>
  </si>
  <si>
    <t>0,18</t>
  </si>
  <si>
    <t>0,10</t>
  </si>
  <si>
    <t>3,95*1,1 'Přepočtené koeficientem množství</t>
  </si>
  <si>
    <t>105</t>
  </si>
  <si>
    <t>762332133</t>
  </si>
  <si>
    <t>Montáž vázaných kcí krovů pravidelných z hraněného řeziva průřezové plochy do 288 cm2</t>
  </si>
  <si>
    <t>1465639900</t>
  </si>
  <si>
    <t>V1</t>
  </si>
  <si>
    <t>6,40*2</t>
  </si>
  <si>
    <t>VM1</t>
  </si>
  <si>
    <t>1,00*2</t>
  </si>
  <si>
    <t>NK1</t>
  </si>
  <si>
    <t>5,80*4</t>
  </si>
  <si>
    <t>NK2</t>
  </si>
  <si>
    <t>5,40*4</t>
  </si>
  <si>
    <t>106</t>
  </si>
  <si>
    <t>60512135</t>
  </si>
  <si>
    <t>hranol stavební řezivo průřezu do 288cm2 do dl 6m</t>
  </si>
  <si>
    <t>-2081453661</t>
  </si>
  <si>
    <t>0,05</t>
  </si>
  <si>
    <t>0,42</t>
  </si>
  <si>
    <t>1,37*1,1 'Přepočtené koeficientem množství</t>
  </si>
  <si>
    <t>107</t>
  </si>
  <si>
    <t>762341811</t>
  </si>
  <si>
    <t>Demontáž bednění střech z prken</t>
  </si>
  <si>
    <t>-30236454</t>
  </si>
  <si>
    <t>108</t>
  </si>
  <si>
    <t>762342214</t>
  </si>
  <si>
    <t>Montáž laťování na střechách jednoduchých sklonu do 60° osové vzdálenosti do 360 mm</t>
  </si>
  <si>
    <t>156385814</t>
  </si>
  <si>
    <t>výpočet plochy střechy</t>
  </si>
  <si>
    <t>větší střecha</t>
  </si>
  <si>
    <t>42,36*4,767*2</t>
  </si>
  <si>
    <t>odpočet napojení menší střechy - 2x</t>
  </si>
  <si>
    <t>-(7,79*4,82/2)*2</t>
  </si>
  <si>
    <t>menší střecha 2x</t>
  </si>
  <si>
    <t>(7,79*4,82/2)*2</t>
  </si>
  <si>
    <t>(6,34*4,82)*2</t>
  </si>
  <si>
    <t>109</t>
  </si>
  <si>
    <t>60514105</t>
  </si>
  <si>
    <t>řezivo jehličnaté lať pevnostní třída S10-13 průřez 30x50mm</t>
  </si>
  <si>
    <t>1971367007</t>
  </si>
  <si>
    <t>4 bm na m2</t>
  </si>
  <si>
    <t>Střecha*0,03*0,05*4</t>
  </si>
  <si>
    <t>2,79*1,1 'Přepočtené koeficientem množství</t>
  </si>
  <si>
    <t>110</t>
  </si>
  <si>
    <t>762342441</t>
  </si>
  <si>
    <t>Montáž lišt trojúhelníkových nebo kontralatí na střechách sklonu do 60°</t>
  </si>
  <si>
    <t>340847644</t>
  </si>
  <si>
    <t>111</t>
  </si>
  <si>
    <t>664896426</t>
  </si>
  <si>
    <t>169,40*0,03*0,05</t>
  </si>
  <si>
    <t>0,254*1,1 'Přepočtené koeficientem množství</t>
  </si>
  <si>
    <t>112</t>
  </si>
  <si>
    <t>762342811</t>
  </si>
  <si>
    <t>Demontáž laťování střech z latí osové vzdálenosti do 0,22 m</t>
  </si>
  <si>
    <t>-1174714848</t>
  </si>
  <si>
    <t>113</t>
  </si>
  <si>
    <t>762395000</t>
  </si>
  <si>
    <t>Spojovací prostředky krovů, bednění, laťování, nadstřešních konstrukcí</t>
  </si>
  <si>
    <t>1491201533</t>
  </si>
  <si>
    <t>114</t>
  </si>
  <si>
    <t>762420817</t>
  </si>
  <si>
    <t>Demontáž obložení stropů z desek cementotřískových tl přes 24 mm na sraz šroubovaných</t>
  </si>
  <si>
    <t>1959630092</t>
  </si>
  <si>
    <t>115</t>
  </si>
  <si>
    <t>762811811</t>
  </si>
  <si>
    <t>Demontáž záklopů stropů z hrubých prken tl do 32 mm</t>
  </si>
  <si>
    <t>-15839699</t>
  </si>
  <si>
    <t>měřeno elektronicky</t>
  </si>
  <si>
    <t>35,10+141,66</t>
  </si>
  <si>
    <t>116</t>
  </si>
  <si>
    <t>762822110</t>
  </si>
  <si>
    <t>Montáž stropního trámu z hraněného řeziva průřezové plochy do 144 cm2 s výměnami</t>
  </si>
  <si>
    <t>2077966273</t>
  </si>
  <si>
    <t>prvek ST1</t>
  </si>
  <si>
    <t>3,20*52</t>
  </si>
  <si>
    <t>117</t>
  </si>
  <si>
    <t>60511130</t>
  </si>
  <si>
    <t>řezivo stavební fošny prismované středové š 160-220mm dl 2-5m</t>
  </si>
  <si>
    <t>-1087746302</t>
  </si>
  <si>
    <t>1,50909090909091*1,1 'Přepočtené koeficientem množství</t>
  </si>
  <si>
    <t>118</t>
  </si>
  <si>
    <t>762822830</t>
  </si>
  <si>
    <t>Demontáž stropních trámů z hraněného řeziva průřezové plochy do 450 cm2</t>
  </si>
  <si>
    <t>-1954918178</t>
  </si>
  <si>
    <t>odhad - nikdo neví, kolik jich tam je</t>
  </si>
  <si>
    <t>300,00</t>
  </si>
  <si>
    <t>119</t>
  </si>
  <si>
    <t>762895000</t>
  </si>
  <si>
    <t>Spojovací prostředky pro montáž záklopu, stropnice a podbíjení</t>
  </si>
  <si>
    <t>-2078854360</t>
  </si>
  <si>
    <t>120</t>
  </si>
  <si>
    <t>998762201</t>
  </si>
  <si>
    <t>Přesun hmot procentní pro kce tesařské v objektech v do 6 m</t>
  </si>
  <si>
    <t>-550018956</t>
  </si>
  <si>
    <t>763</t>
  </si>
  <si>
    <t>Konstrukce suché výstavby</t>
  </si>
  <si>
    <t>121</t>
  </si>
  <si>
    <t>763135101</t>
  </si>
  <si>
    <t>Montáž SDK kazetového podhledu z kazet 600x600 mm na zavěšenou viditelnou nosnou konstrukci</t>
  </si>
  <si>
    <t>-1693190812</t>
  </si>
  <si>
    <t>mč 01 až 20</t>
  </si>
  <si>
    <t>3,36+29,72+5,68+6,79+1,72+1,94+7,44+11,69+14,26+1,91+26,66+5,18</t>
  </si>
  <si>
    <t>13,34+12,17+2,66+2,79+1,49+9,77+17,75+12,43+2,75+5,47+14,43+10,15</t>
  </si>
  <si>
    <t>122</t>
  </si>
  <si>
    <t>59030570</t>
  </si>
  <si>
    <t>podhled kazetový bez děrování viditelný rastr tl 10mm 600x600mm</t>
  </si>
  <si>
    <t>-1681441731</t>
  </si>
  <si>
    <t>221,55*1,05 'Přepočtené koeficientem množství</t>
  </si>
  <si>
    <t>123</t>
  </si>
  <si>
    <t>763732113</t>
  </si>
  <si>
    <t>Montáž střešní konstrukce v do 10 m z příhradových vazníků konstrukční délky do 9 m</t>
  </si>
  <si>
    <t>-663010892</t>
  </si>
  <si>
    <t>ozn.VA</t>
  </si>
  <si>
    <t>8,20*42</t>
  </si>
  <si>
    <t>124</t>
  </si>
  <si>
    <t>60512200</t>
  </si>
  <si>
    <t>příhradový vazník sedlový sušený neimpregnovaný dl do 9m</t>
  </si>
  <si>
    <t>818807040</t>
  </si>
  <si>
    <t>Poznámka k položce:_x000D_
zatížen taškou, sněhem tř 3, větrem tř 4</t>
  </si>
  <si>
    <t>125</t>
  </si>
  <si>
    <t>998763401</t>
  </si>
  <si>
    <t>Přesun hmot procentní pro sádrokartonové konstrukce v objektech v do 6 m</t>
  </si>
  <si>
    <t>217422383</t>
  </si>
  <si>
    <t>764</t>
  </si>
  <si>
    <t>Konstrukce klempířské</t>
  </si>
  <si>
    <t>126</t>
  </si>
  <si>
    <t>764002801</t>
  </si>
  <si>
    <t>Demontáž závětrné lišty do suti</t>
  </si>
  <si>
    <t>150039215</t>
  </si>
  <si>
    <t>127</t>
  </si>
  <si>
    <t>764002851</t>
  </si>
  <si>
    <t>Demontáž oplechování parapetů do suti</t>
  </si>
  <si>
    <t>-1730145669</t>
  </si>
  <si>
    <t>128</t>
  </si>
  <si>
    <t>764004801</t>
  </si>
  <si>
    <t>Demontáž podokapního žlabu do suti</t>
  </si>
  <si>
    <t>1920387231</t>
  </si>
  <si>
    <t>129</t>
  </si>
  <si>
    <t>764004861</t>
  </si>
  <si>
    <t>Demontáž svodu do suti</t>
  </si>
  <si>
    <t>-1451385168</t>
  </si>
  <si>
    <t>130</t>
  </si>
  <si>
    <t>764111643</t>
  </si>
  <si>
    <t>Krytina střechy rovné drážkováním ze svitků z Pz plechu s povrchovou úpravou do rš 670 mm sklonu do 60°</t>
  </si>
  <si>
    <t>-920359024</t>
  </si>
  <si>
    <t>131</t>
  </si>
  <si>
    <t>764211614</t>
  </si>
  <si>
    <t>Oplechování větraného hřebene s těsněním a perforovaným plechem z Pz s povrch úpravou rš 330 mm</t>
  </si>
  <si>
    <t>383819794</t>
  </si>
  <si>
    <t>82,00</t>
  </si>
  <si>
    <t>132</t>
  </si>
  <si>
    <t>764212606</t>
  </si>
  <si>
    <t>Oplechování úžlabí z Pz s povrchovou úpravou rš 500 mm</t>
  </si>
  <si>
    <t>-1223758459</t>
  </si>
  <si>
    <t>24,00</t>
  </si>
  <si>
    <t>133</t>
  </si>
  <si>
    <t>764212635</t>
  </si>
  <si>
    <t>Oplechování štítu závětrnou lištou z Pz s povrchovou úpravou rš 400 mm</t>
  </si>
  <si>
    <t>200019532</t>
  </si>
  <si>
    <t>22,00</t>
  </si>
  <si>
    <t>134</t>
  </si>
  <si>
    <t>764212664</t>
  </si>
  <si>
    <t>Oplechování rovné okapové hrany z Pz s povrchovou úpravou rš 330 mm</t>
  </si>
  <si>
    <t>1372199068</t>
  </si>
  <si>
    <t>111,50</t>
  </si>
  <si>
    <t>135</t>
  </si>
  <si>
    <t>764213456</t>
  </si>
  <si>
    <t>Sněhový zachytávač krytiny z Pz plechu průběžný dvoutrubkový</t>
  </si>
  <si>
    <t>-792670217</t>
  </si>
  <si>
    <t>106,50</t>
  </si>
  <si>
    <t>136</t>
  </si>
  <si>
    <t>764216604</t>
  </si>
  <si>
    <t>Oplechování rovných parapetů mechanicky kotvené z Pz s povrchovou úpravou rš 330 mm</t>
  </si>
  <si>
    <t>1908506881</t>
  </si>
  <si>
    <t>K8</t>
  </si>
  <si>
    <t>38,00</t>
  </si>
  <si>
    <t>137</t>
  </si>
  <si>
    <t>764316623</t>
  </si>
  <si>
    <t>Lemování ventilačních nástavců z Pz s povrch úpravou na skládané krytině D do 150 mm</t>
  </si>
  <si>
    <t>-1842657600</t>
  </si>
  <si>
    <t>K10</t>
  </si>
  <si>
    <t>138</t>
  </si>
  <si>
    <t>764511602</t>
  </si>
  <si>
    <t>Žlab podokapní půlkruhový z Pz s povrchovou úpravou rš 330 mm</t>
  </si>
  <si>
    <t>2056202047</t>
  </si>
  <si>
    <t>139</t>
  </si>
  <si>
    <t>764518623</t>
  </si>
  <si>
    <t>Svody kruhové včetně objímek, kolen, odskoků z Pz s povrchovou úpravou průměru 120 mm</t>
  </si>
  <si>
    <t>2114757581</t>
  </si>
  <si>
    <t>20,00</t>
  </si>
  <si>
    <t>140</t>
  </si>
  <si>
    <t>998764201</t>
  </si>
  <si>
    <t>Přesun hmot procentní pro konstrukce klempířské v objektech v do 6 m</t>
  </si>
  <si>
    <t>-1444358482</t>
  </si>
  <si>
    <t>765</t>
  </si>
  <si>
    <t>Krytina skládaná</t>
  </si>
  <si>
    <t>141</t>
  </si>
  <si>
    <t>765131803</t>
  </si>
  <si>
    <t>Demontáž azbestocementové skládané krytiny sklonu do 30° do suti</t>
  </si>
  <si>
    <t>-704334353</t>
  </si>
  <si>
    <t>142</t>
  </si>
  <si>
    <t>765131843</t>
  </si>
  <si>
    <t>Příplatek k cenám demontáže skládané azbestocementové krytiny za sklon přes 30°</t>
  </si>
  <si>
    <t>-1648022674</t>
  </si>
  <si>
    <t>143</t>
  </si>
  <si>
    <t>765131853</t>
  </si>
  <si>
    <t>Příplatek k cenám demontáže hřebene nebo nároží skládané azbestocementové krytiny za sklon přes 30°</t>
  </si>
  <si>
    <t>-2045300022</t>
  </si>
  <si>
    <t>766</t>
  </si>
  <si>
    <t>Konstrukce truhlářské</t>
  </si>
  <si>
    <t>144</t>
  </si>
  <si>
    <t>766231113</t>
  </si>
  <si>
    <t>Montáž sklápěcích půdních schodů</t>
  </si>
  <si>
    <t>-563491700</t>
  </si>
  <si>
    <t>145</t>
  </si>
  <si>
    <t>61233172</t>
  </si>
  <si>
    <t>schody stahovací kovové a plechovým víkem s vnitřní protipožární,protihlukovou a zateplovací vložkou - 70x50cm</t>
  </si>
  <si>
    <t>-1943746816</t>
  </si>
  <si>
    <t>146</t>
  </si>
  <si>
    <t>766622116</t>
  </si>
  <si>
    <t>Montáž plastových oken plochy přes 1 m2 pevných výšky do 2,5 m s rámem do zdiva</t>
  </si>
  <si>
    <t>-2016095190</t>
  </si>
  <si>
    <t>F1</t>
  </si>
  <si>
    <t>2,10*1,75*5</t>
  </si>
  <si>
    <t>F2</t>
  </si>
  <si>
    <t>F4</t>
  </si>
  <si>
    <t>F6</t>
  </si>
  <si>
    <t>147</t>
  </si>
  <si>
    <t>61140053</t>
  </si>
  <si>
    <t>okno plastové otevíravé/sklopné dvojsklo přes plochu 1m2 v 1,5-2,5m</t>
  </si>
  <si>
    <t>1732011267</t>
  </si>
  <si>
    <t>148</t>
  </si>
  <si>
    <t>766622216</t>
  </si>
  <si>
    <t>Montáž plastových oken plochy do 1 m2 otevíravých s rámem do zdiva</t>
  </si>
  <si>
    <t>-210899208</t>
  </si>
  <si>
    <t>F3</t>
  </si>
  <si>
    <t>F5</t>
  </si>
  <si>
    <t>F7</t>
  </si>
  <si>
    <t>149</t>
  </si>
  <si>
    <t>61140050</t>
  </si>
  <si>
    <t>okno plastové otevíravé/sklopné trojsklo do plochy 1m2</t>
  </si>
  <si>
    <t>-1395444444</t>
  </si>
  <si>
    <t>0,60*0,90*4</t>
  </si>
  <si>
    <t>150</t>
  </si>
  <si>
    <t>766660101</t>
  </si>
  <si>
    <t>Montáž dveřních křídel otvíravých jednokřídlových š do 0,8 m do dřevěné rámové zárubně</t>
  </si>
  <si>
    <t>-976479091</t>
  </si>
  <si>
    <t>T1</t>
  </si>
  <si>
    <t>T2</t>
  </si>
  <si>
    <t>T3</t>
  </si>
  <si>
    <t>151</t>
  </si>
  <si>
    <t>61162000</t>
  </si>
  <si>
    <t>dveře jednokřídlé dřevotřískové povrch dýhovaný plné 600x1970/2100mm</t>
  </si>
  <si>
    <t>1270048636</t>
  </si>
  <si>
    <t>152</t>
  </si>
  <si>
    <t>61162001</t>
  </si>
  <si>
    <t>dveře jednokřídlé dřevotřískové povrch dýhovaný plné 700x1970/2100mm</t>
  </si>
  <si>
    <t>-953772183</t>
  </si>
  <si>
    <t>153</t>
  </si>
  <si>
    <t>61162002</t>
  </si>
  <si>
    <t>dveře jednokřídlé dřevotřískové povrch dýhovaný plné 800x1970/2100mm</t>
  </si>
  <si>
    <t>1141114764</t>
  </si>
  <si>
    <t>154</t>
  </si>
  <si>
    <t>766660411</t>
  </si>
  <si>
    <t>Montáž vchodových dveří jednokřídlových bez nadsvětlíku do zdiva</t>
  </si>
  <si>
    <t>1027934679</t>
  </si>
  <si>
    <t>F9</t>
  </si>
  <si>
    <t>155</t>
  </si>
  <si>
    <t>Dveře vnější plastové 90/205, ozn.F9</t>
  </si>
  <si>
    <t>ks</t>
  </si>
  <si>
    <t>2067293558</t>
  </si>
  <si>
    <t>156</t>
  </si>
  <si>
    <t>766660421</t>
  </si>
  <si>
    <t>Montáž vchodových dveří jednokřídlových s nadsvětlíkem do zdiva</t>
  </si>
  <si>
    <t>368447553</t>
  </si>
  <si>
    <t>F8</t>
  </si>
  <si>
    <t>157</t>
  </si>
  <si>
    <t>Dveře vnější 900/255 s nadsvětlíkem, ozn.F8</t>
  </si>
  <si>
    <t>-160401656</t>
  </si>
  <si>
    <t>158</t>
  </si>
  <si>
    <t>766660451</t>
  </si>
  <si>
    <t>Montáž vchodových dveří dvoukřídlových bez nadsvětlíku do zdiva</t>
  </si>
  <si>
    <t>-1835685826</t>
  </si>
  <si>
    <t>F10</t>
  </si>
  <si>
    <t>F11</t>
  </si>
  <si>
    <t>F12</t>
  </si>
  <si>
    <t>159</t>
  </si>
  <si>
    <t>Vrata plastová 270/255, ozn.F10</t>
  </si>
  <si>
    <t>-162663770</t>
  </si>
  <si>
    <t>160</t>
  </si>
  <si>
    <t>Vrata plastová 210/255, ozn.F11</t>
  </si>
  <si>
    <t>-729580439</t>
  </si>
  <si>
    <t>161</t>
  </si>
  <si>
    <t>Vrata plastová 270/255, ozn.F12</t>
  </si>
  <si>
    <t>-723293744</t>
  </si>
  <si>
    <t>162</t>
  </si>
  <si>
    <t>766660720</t>
  </si>
  <si>
    <t>Osazení větrací mřížky s vyříznutím otvoru</t>
  </si>
  <si>
    <t>984471140</t>
  </si>
  <si>
    <t>163</t>
  </si>
  <si>
    <t>56245601</t>
  </si>
  <si>
    <t>mřížka větrací hranatá plast se síťovinou</t>
  </si>
  <si>
    <t>-1061207781</t>
  </si>
  <si>
    <t>164</t>
  </si>
  <si>
    <t>766660728</t>
  </si>
  <si>
    <t>Montáž dveřního interiérového kování - zámku</t>
  </si>
  <si>
    <t>-1907351701</t>
  </si>
  <si>
    <t>165</t>
  </si>
  <si>
    <t>54924014</t>
  </si>
  <si>
    <t>zámek zadlabací 5200N 1/2</t>
  </si>
  <si>
    <t>-599544318</t>
  </si>
  <si>
    <t>166</t>
  </si>
  <si>
    <t>766660729</t>
  </si>
  <si>
    <t>Montáž dveřního interiérového kování - štítku s klikou</t>
  </si>
  <si>
    <t>-278177900</t>
  </si>
  <si>
    <t>167</t>
  </si>
  <si>
    <t>54914622</t>
  </si>
  <si>
    <t>kování dveřní vrchní klika včetně štítu a montážního materiálu BB 72 matný nikl</t>
  </si>
  <si>
    <t>-1904731221</t>
  </si>
  <si>
    <t>168</t>
  </si>
  <si>
    <t>766682111</t>
  </si>
  <si>
    <t>Montáž zárubní obložkových pro dveře jednokřídlové tl stěny do 170 mm</t>
  </si>
  <si>
    <t>452614188</t>
  </si>
  <si>
    <t>169</t>
  </si>
  <si>
    <t>61181101</t>
  </si>
  <si>
    <t>zárubeň jednokřídlá obložková s dýhovaným povrchem tl stěny 60-150mm rozměru 600-900/1970mm</t>
  </si>
  <si>
    <t>368862311</t>
  </si>
  <si>
    <t>170</t>
  </si>
  <si>
    <t>766694121</t>
  </si>
  <si>
    <t>Montáž parapetních desek dřevěných nebo plastových šířky přes 30 cm délky do 1,0 m</t>
  </si>
  <si>
    <t>-345054066</t>
  </si>
  <si>
    <t>171</t>
  </si>
  <si>
    <t>766694122</t>
  </si>
  <si>
    <t>Montáž parapetních desek dřevěných nebo plastových šířky přes 30 cm délky do 1,6 m</t>
  </si>
  <si>
    <t>-995244964</t>
  </si>
  <si>
    <t>172</t>
  </si>
  <si>
    <t>766694123</t>
  </si>
  <si>
    <t>Montáž parapetních desek dřevěných nebo plastových šířky přes 30 cm délky do 2,6 m</t>
  </si>
  <si>
    <t>-1846424336</t>
  </si>
  <si>
    <t>173</t>
  </si>
  <si>
    <t>60794106</t>
  </si>
  <si>
    <t>deska parapetní dřevotřísková vnitřní 450x1000mm</t>
  </si>
  <si>
    <t>1304496458</t>
  </si>
  <si>
    <t>2,10*5</t>
  </si>
  <si>
    <t>1,50*2</t>
  </si>
  <si>
    <t>0,60*4</t>
  </si>
  <si>
    <t>1,45*3</t>
  </si>
  <si>
    <t>0,50*3</t>
  </si>
  <si>
    <t>2,40*6</t>
  </si>
  <si>
    <t>174</t>
  </si>
  <si>
    <t>998766201</t>
  </si>
  <si>
    <t>Přesun hmot procentní pro konstrukce truhlářské v objektech v do 6 m</t>
  </si>
  <si>
    <t>1483813962</t>
  </si>
  <si>
    <t>767</t>
  </si>
  <si>
    <t>Konstrukce zámečnické</t>
  </si>
  <si>
    <t>175</t>
  </si>
  <si>
    <t>767531111</t>
  </si>
  <si>
    <t>Montáž vstupních kovových nebo plastových rohoží čistících zón</t>
  </si>
  <si>
    <t>-316199649</t>
  </si>
  <si>
    <t>Z9</t>
  </si>
  <si>
    <t>1,00*0,50*4</t>
  </si>
  <si>
    <t>176</t>
  </si>
  <si>
    <t>69752003</t>
  </si>
  <si>
    <t>rohož vstupní provedení hliník super 27 mm</t>
  </si>
  <si>
    <t>-1890668484</t>
  </si>
  <si>
    <t>177</t>
  </si>
  <si>
    <t>767531121</t>
  </si>
  <si>
    <t>Osazení zapuštěného rámu z L profilů k čistícím rohožím</t>
  </si>
  <si>
    <t>-1924554832</t>
  </si>
  <si>
    <t>(1,00+0,50)*2*4</t>
  </si>
  <si>
    <t>178</t>
  </si>
  <si>
    <t>69752160</t>
  </si>
  <si>
    <t>rám pro zapuštění profil L-30/30 25/25 20/30 15/30-Al</t>
  </si>
  <si>
    <t>1212438434</t>
  </si>
  <si>
    <t>179</t>
  </si>
  <si>
    <t>767661811</t>
  </si>
  <si>
    <t>Demontáž mříží pevných nebo otevíravých</t>
  </si>
  <si>
    <t>1889635677</t>
  </si>
  <si>
    <t>180</t>
  </si>
  <si>
    <t>767662210</t>
  </si>
  <si>
    <t>Montáž mříží otvíravých</t>
  </si>
  <si>
    <t>1811253195</t>
  </si>
  <si>
    <t>Z1</t>
  </si>
  <si>
    <t>Z2</t>
  </si>
  <si>
    <t>Z3</t>
  </si>
  <si>
    <t>Z4</t>
  </si>
  <si>
    <t>Z5</t>
  </si>
  <si>
    <t>Z6</t>
  </si>
  <si>
    <t>Z7</t>
  </si>
  <si>
    <t>Z8</t>
  </si>
  <si>
    <t>0,90*2,55*4</t>
  </si>
  <si>
    <t>181</t>
  </si>
  <si>
    <t>Mříž Z/1</t>
  </si>
  <si>
    <t>1060795501</t>
  </si>
  <si>
    <t>182</t>
  </si>
  <si>
    <t>Mříž Z/2</t>
  </si>
  <si>
    <t>796338174</t>
  </si>
  <si>
    <t>183</t>
  </si>
  <si>
    <t>Mříž Z/3</t>
  </si>
  <si>
    <t>949807694</t>
  </si>
  <si>
    <t>184</t>
  </si>
  <si>
    <t>Mříž Z/4</t>
  </si>
  <si>
    <t>-792941557</t>
  </si>
  <si>
    <t>185</t>
  </si>
  <si>
    <t>Mříž Z/5</t>
  </si>
  <si>
    <t>810380233</t>
  </si>
  <si>
    <t>186</t>
  </si>
  <si>
    <t>Mříž Z/6</t>
  </si>
  <si>
    <t>1605932097</t>
  </si>
  <si>
    <t>187</t>
  </si>
  <si>
    <t>Mříž Z/7</t>
  </si>
  <si>
    <t>-1345635621</t>
  </si>
  <si>
    <t>188</t>
  </si>
  <si>
    <t>Mříž Z/8</t>
  </si>
  <si>
    <t>-1498808611</t>
  </si>
  <si>
    <t>189</t>
  </si>
  <si>
    <t>ZM</t>
  </si>
  <si>
    <t>Zámek nůžkových mríží</t>
  </si>
  <si>
    <t>-1931446939</t>
  </si>
  <si>
    <t>190</t>
  </si>
  <si>
    <t>998767201</t>
  </si>
  <si>
    <t>Přesun hmot procentní pro zámečnické konstrukce v objektech v do 6 m</t>
  </si>
  <si>
    <t>1573791275</t>
  </si>
  <si>
    <t>771</t>
  </si>
  <si>
    <t>Podlahy z dlaždic</t>
  </si>
  <si>
    <t>191</t>
  </si>
  <si>
    <t>771121011</t>
  </si>
  <si>
    <t>Nátěr penetrační na podlahu</t>
  </si>
  <si>
    <t>-1839662490</t>
  </si>
  <si>
    <t>mč 01 až 05</t>
  </si>
  <si>
    <t>3,36+29,72+5,68+6,79+1,72+1,94+7,44</t>
  </si>
  <si>
    <t>mč 07 až 08</t>
  </si>
  <si>
    <t>14,26+1,91</t>
  </si>
  <si>
    <t>5,18</t>
  </si>
  <si>
    <t>mč 13a až 13c</t>
  </si>
  <si>
    <t>2,66+2,79+1,49</t>
  </si>
  <si>
    <t>mč 15 až 18</t>
  </si>
  <si>
    <t>17,75+12,43+2,75+5,47</t>
  </si>
  <si>
    <t>192</t>
  </si>
  <si>
    <t>771574115</t>
  </si>
  <si>
    <t>Montáž podlah keramických hladkých lepených flexibilním lepidlem do 25 ks/m2</t>
  </si>
  <si>
    <t>870211363</t>
  </si>
  <si>
    <t>193</t>
  </si>
  <si>
    <t>59761406</t>
  </si>
  <si>
    <t>dlažba keramická slinutá protiskluzná do interiéru i exteriéru pro vysoké mechanické namáhání přes 22 do 25ks/m2</t>
  </si>
  <si>
    <t>-1567807861</t>
  </si>
  <si>
    <t>123,34*1,02 'Přepočtené koeficientem množství</t>
  </si>
  <si>
    <t>194</t>
  </si>
  <si>
    <t>771591112</t>
  </si>
  <si>
    <t>Izolace pod dlažbu nátěrem nebo stěrkou ve dvou vrstvách</t>
  </si>
  <si>
    <t>842328019</t>
  </si>
  <si>
    <t>195</t>
  </si>
  <si>
    <t>998771202</t>
  </si>
  <si>
    <t>Přesun hmot procentní pro podlahy z dlaždic v objektech v do 12 m</t>
  </si>
  <si>
    <t>2047032270</t>
  </si>
  <si>
    <t>776</t>
  </si>
  <si>
    <t>Podlahy povlakové</t>
  </si>
  <si>
    <t>196</t>
  </si>
  <si>
    <t>776121111</t>
  </si>
  <si>
    <t>Vodou ředitelná penetrace savého podkladu povlakových podlah ředěná v poměru 1:3</t>
  </si>
  <si>
    <t>-1151629213</t>
  </si>
  <si>
    <t>11,69</t>
  </si>
  <si>
    <t>9,77</t>
  </si>
  <si>
    <t>mč 19 a 20</t>
  </si>
  <si>
    <t>14,43+10,15</t>
  </si>
  <si>
    <t>197</t>
  </si>
  <si>
    <t>776201812</t>
  </si>
  <si>
    <t>Demontáž lepených povlakových podlah s podložkou ručně</t>
  </si>
  <si>
    <t>-905255670</t>
  </si>
  <si>
    <t>9,96</t>
  </si>
  <si>
    <t>mč 7a</t>
  </si>
  <si>
    <t>14,91</t>
  </si>
  <si>
    <t>mč 8</t>
  </si>
  <si>
    <t>1,91</t>
  </si>
  <si>
    <t>8,36</t>
  </si>
  <si>
    <t>8,84</t>
  </si>
  <si>
    <t>9,91</t>
  </si>
  <si>
    <t>198</t>
  </si>
  <si>
    <t>776221111</t>
  </si>
  <si>
    <t>Lepení pásů z PVC standardním lepidlem</t>
  </si>
  <si>
    <t>-1952176198</t>
  </si>
  <si>
    <t>199</t>
  </si>
  <si>
    <t>28412285</t>
  </si>
  <si>
    <t>krytina podlahová heterogenní tl 2mm</t>
  </si>
  <si>
    <t>-577499122</t>
  </si>
  <si>
    <t>72,7*1,1 'Přepočtené koeficientem množství</t>
  </si>
  <si>
    <t>200</t>
  </si>
  <si>
    <t>998776201</t>
  </si>
  <si>
    <t>Přesun hmot procentní pro podlahy povlakové v objektech v do 6 m</t>
  </si>
  <si>
    <t>1793373217</t>
  </si>
  <si>
    <t>781</t>
  </si>
  <si>
    <t>Dokončovací práce - obklady</t>
  </si>
  <si>
    <t>201</t>
  </si>
  <si>
    <t>781131112</t>
  </si>
  <si>
    <t>Izolace pod obklad nátěrem nebo stěrkou ve dvou vrstvách</t>
  </si>
  <si>
    <t>1675624325</t>
  </si>
  <si>
    <t>(5,08+6,70)*2*2,20-0,80*1,97*2-1,45*1,40*2-2,40*1,40</t>
  </si>
  <si>
    <t>(1,83+3,76)*2*2,20+(0,90+0,10+0,90)*2,0-0,70*1,97*2-0,80*1,97-0,60*0,55</t>
  </si>
  <si>
    <t>(1,06+1,83)*2*2,20-0,70*1,97</t>
  </si>
  <si>
    <t>(1,06+1,83)*2*2,20-0,70*1,97-0,60*0,55</t>
  </si>
  <si>
    <t>2,94*0,60</t>
  </si>
  <si>
    <t>(1,79+1,52)*2*2,20-0,70*1,97*2</t>
  </si>
  <si>
    <t>(1,02+1,75)*2*2,20-0,70*1,97-0,60*0,55</t>
  </si>
  <si>
    <t>(0,90+1,75)*2*2,20-0,70*1,97-0,60*0,55</t>
  </si>
  <si>
    <t>(5,19+2,77)*2*2,20-0,55*0,55*3-0,80*1,97+0,90*2,20*4</t>
  </si>
  <si>
    <t>202</t>
  </si>
  <si>
    <t>781474114</t>
  </si>
  <si>
    <t>Montáž obkladů vnitřních keramických hladkých do 22 ks/m2 lepených flexibilním lepidlem</t>
  </si>
  <si>
    <t>536716506</t>
  </si>
  <si>
    <t>203</t>
  </si>
  <si>
    <t>59761040</t>
  </si>
  <si>
    <t>obklad keramický hladký přes 19 do 22ks/m2</t>
  </si>
  <si>
    <t>-1295073149</t>
  </si>
  <si>
    <t>161,797*1,02 'Přepočtené koeficientem množství</t>
  </si>
  <si>
    <t>204</t>
  </si>
  <si>
    <t>998781202</t>
  </si>
  <si>
    <t>Přesun hmot procentní pro obklady keramické v objektech v do 12 m</t>
  </si>
  <si>
    <t>-1367067899</t>
  </si>
  <si>
    <t>784</t>
  </si>
  <si>
    <t>Dokončovací práce - malby a tapety</t>
  </si>
  <si>
    <t>205</t>
  </si>
  <si>
    <t>784211101</t>
  </si>
  <si>
    <t>Dvojnásobné bílé malby ze směsí za mokra výborně otěruvzdorných v místnostech výšky do 3,80 m</t>
  </si>
  <si>
    <t>980631768</t>
  </si>
  <si>
    <t>02 - SO 01 - ZDRAVOTNĚ TECHNICKÁ INSTALACE</t>
  </si>
  <si>
    <t>721 - Zdravotechnika - vnitřní kanalizace</t>
  </si>
  <si>
    <t>722 - Zdravotechnika - vnitřní vodovod</t>
  </si>
  <si>
    <t>725 - Zdravotechnika - zařizovací předměty</t>
  </si>
  <si>
    <t>726 - Zdravotechnika - předstěnové instalace</t>
  </si>
  <si>
    <t>727 - Zdravotechnika - požární ochrana</t>
  </si>
  <si>
    <t>OST - Ostatní</t>
  </si>
  <si>
    <t>-485506517</t>
  </si>
  <si>
    <t>dle specifikace materiálu</t>
  </si>
  <si>
    <t>uvnitř</t>
  </si>
  <si>
    <t>venku</t>
  </si>
  <si>
    <t>1496365312</t>
  </si>
  <si>
    <t>1631213392</t>
  </si>
  <si>
    <t>18*10 'Přepočtené koeficientem množství</t>
  </si>
  <si>
    <t>167111101</t>
  </si>
  <si>
    <t>Nakládání výkopku z hornin třídy těžitelnosti I, skupiny 1 až 3 ručně</t>
  </si>
  <si>
    <t>1785822482</t>
  </si>
  <si>
    <t>1411126535</t>
  </si>
  <si>
    <t>18*1,8 'Přepočtené koeficientem množství</t>
  </si>
  <si>
    <t>-1349400761</t>
  </si>
  <si>
    <t>174111101</t>
  </si>
  <si>
    <t>Zásyp jam, šachet rýh nebo kolem objektů sypaninou se zhutněním ručně</t>
  </si>
  <si>
    <t>848240955</t>
  </si>
  <si>
    <t>5,00</t>
  </si>
  <si>
    <t>175111101</t>
  </si>
  <si>
    <t>Obsypání potrubí ručně sypaninou bez prohození, uloženou do 3 m</t>
  </si>
  <si>
    <t>-1114211992</t>
  </si>
  <si>
    <t>58331351</t>
  </si>
  <si>
    <t>kamenivo těžené drobné frakce 0/4</t>
  </si>
  <si>
    <t>-1264335723</t>
  </si>
  <si>
    <t>14*1,8 'Přepočtené koeficientem množství</t>
  </si>
  <si>
    <t>451572111</t>
  </si>
  <si>
    <t>Lože pod potrubí otevřený výkop z kameniva drobného těženého</t>
  </si>
  <si>
    <t>-1441846390</t>
  </si>
  <si>
    <t>2,00</t>
  </si>
  <si>
    <t>721</t>
  </si>
  <si>
    <t>Zdravotechnika - vnitřní kanalizace</t>
  </si>
  <si>
    <t>721173401</t>
  </si>
  <si>
    <t>Potrubí kanalizační z PVC SN 4 svodné DN 110</t>
  </si>
  <si>
    <t>381686571</t>
  </si>
  <si>
    <t>721173403</t>
  </si>
  <si>
    <t>Potrubí kanalizační z PVC SN 4 svodné DN 160</t>
  </si>
  <si>
    <t>-1397806217</t>
  </si>
  <si>
    <t>721173404</t>
  </si>
  <si>
    <t>Potrubí kanalizační z PVC SN 4 svodné DN 200</t>
  </si>
  <si>
    <t>740363556</t>
  </si>
  <si>
    <t>721174042</t>
  </si>
  <si>
    <t>Potrubí kanalizační z PP připojovací DN 40</t>
  </si>
  <si>
    <t>-1942207615</t>
  </si>
  <si>
    <t>721174043</t>
  </si>
  <si>
    <t>Potrubí kanalizační z PP připojovací DN 50</t>
  </si>
  <si>
    <t>-510789958</t>
  </si>
  <si>
    <t>721174044</t>
  </si>
  <si>
    <t>Potrubí kanalizační z PP připojovací DN 75</t>
  </si>
  <si>
    <t>869132958</t>
  </si>
  <si>
    <t>721174063</t>
  </si>
  <si>
    <t>Potrubí kanalizační z PP větrací DN 110</t>
  </si>
  <si>
    <t>1709536565</t>
  </si>
  <si>
    <t>Poznámka k položce:_x000D_
v položce obsaženy i čistící tvarovky</t>
  </si>
  <si>
    <t>721194104</t>
  </si>
  <si>
    <t>Vyvedení a upevnění odpadních výpustek DN 40</t>
  </si>
  <si>
    <t>-1414460491</t>
  </si>
  <si>
    <t>721194109</t>
  </si>
  <si>
    <t>Vyvedení a upevnění odpadních výpustek DN 110</t>
  </si>
  <si>
    <t>-1559668783</t>
  </si>
  <si>
    <t>721242105</t>
  </si>
  <si>
    <t>Lapač střešních splavenin z PP se zápachovou klapkou a lapacím košem DN 110</t>
  </si>
  <si>
    <t>612842846</t>
  </si>
  <si>
    <t>721273153</t>
  </si>
  <si>
    <t>Hlavice ventilační polypropylen PP DN 110</t>
  </si>
  <si>
    <t>-747940405</t>
  </si>
  <si>
    <t>721290111</t>
  </si>
  <si>
    <t>Zkouška těsnosti potrubí kanalizace vodou do DN 125</t>
  </si>
  <si>
    <t>-1144377072</t>
  </si>
  <si>
    <t>998721201</t>
  </si>
  <si>
    <t>Přesun hmot procentní pro vnitřní kanalizace v objektech v do 6 m</t>
  </si>
  <si>
    <t>-1145729103</t>
  </si>
  <si>
    <t>722</t>
  </si>
  <si>
    <t>Zdravotechnika - vnitřní vodovod</t>
  </si>
  <si>
    <t>722174002</t>
  </si>
  <si>
    <t>Potrubí vodovodní plastové PPR svar polyfuze PN 16 D 20x2,8 mm</t>
  </si>
  <si>
    <t>-942066322</t>
  </si>
  <si>
    <t>722174003</t>
  </si>
  <si>
    <t>Potrubí vodovodní plastové PPR svar polyfuze PN 16 D 25x3,5 mm</t>
  </si>
  <si>
    <t>-2076182368</t>
  </si>
  <si>
    <t>722174004</t>
  </si>
  <si>
    <t>Potrubí vodovodní plastové PPR svar polyfuze PN 16 D 32x4,4 mm</t>
  </si>
  <si>
    <t>-800635496</t>
  </si>
  <si>
    <t>722174005</t>
  </si>
  <si>
    <t>Potrubí vodovodní plastové PPR svar polyfuze PN 16 D 40x5,5 mm</t>
  </si>
  <si>
    <t>546988582</t>
  </si>
  <si>
    <t>722174006</t>
  </si>
  <si>
    <t>Potrubí vodovodní plastové PPR svar polyfuze PN 16 D 50x6,9 mm</t>
  </si>
  <si>
    <t>141491886</t>
  </si>
  <si>
    <t>722181221</t>
  </si>
  <si>
    <t>Ochrana vodovodního potrubí přilepenými termoizolačními trubicemi z PE tl do 9 mm DN do 22 mm</t>
  </si>
  <si>
    <t>-1611573603</t>
  </si>
  <si>
    <t>722181222</t>
  </si>
  <si>
    <t>Ochrana vodovodního potrubí přilepenými termoizolačními trubicemi z PE tl do 9 mm DN do 45 mm</t>
  </si>
  <si>
    <t>-172625021</t>
  </si>
  <si>
    <t>722181223</t>
  </si>
  <si>
    <t>Ochrana vodovodního potrubí přilepenými termoizolačními trubicemi z PE tl do 9 mm DN do 63 mm</t>
  </si>
  <si>
    <t>-1079160799</t>
  </si>
  <si>
    <t>722220152</t>
  </si>
  <si>
    <t>Nástěnka závitová plastová PPR PN 20 DN 20 x G 1/2"</t>
  </si>
  <si>
    <t>-1245573298</t>
  </si>
  <si>
    <t>U1</t>
  </si>
  <si>
    <t>U</t>
  </si>
  <si>
    <t>WC1</t>
  </si>
  <si>
    <t>WC2</t>
  </si>
  <si>
    <t>722239102</t>
  </si>
  <si>
    <t>Montáž armatur vodovodních se dvěma závity G 3/4"</t>
  </si>
  <si>
    <t>-338819911</t>
  </si>
  <si>
    <t>6000004030</t>
  </si>
  <si>
    <t>Ventil rohový 1/2''×3/8'' s filtrem a růžicí, bez matky</t>
  </si>
  <si>
    <t>311736144</t>
  </si>
  <si>
    <t>Poznámka k položce:_x000D_
materiál: pochromovaná mosaz , kód výrobce: CR37A , max. provozní tlak: 10 bar , max. provozní teplota: 90 °C , připojovací závit: 1/2"x3/8" , výrobce: MSO</t>
  </si>
  <si>
    <t>722240125</t>
  </si>
  <si>
    <t>Kohout kulový plastový PPR DN 40</t>
  </si>
  <si>
    <t>1090194584</t>
  </si>
  <si>
    <t>722240126</t>
  </si>
  <si>
    <t>Kohout kulový plastový PPR DN 50</t>
  </si>
  <si>
    <t>580333203</t>
  </si>
  <si>
    <t>722290234</t>
  </si>
  <si>
    <t>Proplach a dezinfekce vodovodního potrubí do DN 80</t>
  </si>
  <si>
    <t>425695784</t>
  </si>
  <si>
    <t>998722201</t>
  </si>
  <si>
    <t>Přesun hmot procentní pro vnitřní vodovod v objektech v do 6 m</t>
  </si>
  <si>
    <t>-485962465</t>
  </si>
  <si>
    <t>725</t>
  </si>
  <si>
    <t>Zdravotechnika - zařizovací předměty</t>
  </si>
  <si>
    <t>725110811</t>
  </si>
  <si>
    <t>Demontáž klozetů splachovací s nádrží</t>
  </si>
  <si>
    <t>soubor</t>
  </si>
  <si>
    <t>724633975</t>
  </si>
  <si>
    <t>725112022</t>
  </si>
  <si>
    <t>Klozet keramický závěsný na nosné stěny s hlubokým splachováním odpad vodorovný</t>
  </si>
  <si>
    <t>1276877167</t>
  </si>
  <si>
    <t>725112171</t>
  </si>
  <si>
    <t>Kombi klozet s hlubokým splachováním odpad vodorovný</t>
  </si>
  <si>
    <t>1887709605</t>
  </si>
  <si>
    <t>725121525</t>
  </si>
  <si>
    <t>Pisoárový záchodek automatický s radarovým senzorem</t>
  </si>
  <si>
    <t>164007532</t>
  </si>
  <si>
    <t>725122813</t>
  </si>
  <si>
    <t>Demontáž pisoárových stání s nádrží a jedním záchodkem</t>
  </si>
  <si>
    <t>213500605</t>
  </si>
  <si>
    <t>725210821</t>
  </si>
  <si>
    <t>Demontáž umyvadel bez výtokových armatur</t>
  </si>
  <si>
    <t>-2024448160</t>
  </si>
  <si>
    <t>725211616</t>
  </si>
  <si>
    <t>Umyvadlo keramické bílé šířky 550 mm s krytem na sifon připevněné na stěnu šrouby</t>
  </si>
  <si>
    <t>228880452</t>
  </si>
  <si>
    <t>725211703</t>
  </si>
  <si>
    <t>Umývátko keramické bílé stěnové šířky 450 mm připevněné na stěnu šrouby</t>
  </si>
  <si>
    <t>-1270255402</t>
  </si>
  <si>
    <t>725240811</t>
  </si>
  <si>
    <t>Demontáž kabin sprchových bez výtokových armatur</t>
  </si>
  <si>
    <t>546188221</t>
  </si>
  <si>
    <t>725241128</t>
  </si>
  <si>
    <t>Vanička sprchová akrylátová obdélníková 1200x900 mm</t>
  </si>
  <si>
    <t>-749105374</t>
  </si>
  <si>
    <t>725244124</t>
  </si>
  <si>
    <t>Dveře sprchové rámové se skleněnou výplní tl. 5 mm otvíravé dvoukřídlové do niky na vaničku šířky 1000 mm</t>
  </si>
  <si>
    <t>1110408972</t>
  </si>
  <si>
    <t>725311131</t>
  </si>
  <si>
    <t>Dřez dvojitý nerezový se zápachovou uzávěrkou nástavný 900x600 mm</t>
  </si>
  <si>
    <t>877294461</t>
  </si>
  <si>
    <t>725331111</t>
  </si>
  <si>
    <t>Výlevka bez výtokových armatur keramická se sklopnou plastovou mřížkou 500 mm</t>
  </si>
  <si>
    <t>-89049376</t>
  </si>
  <si>
    <t>725530811</t>
  </si>
  <si>
    <t>Demontáž ohřívač elektrický přepadový do 12 litrů</t>
  </si>
  <si>
    <t>-2020932134</t>
  </si>
  <si>
    <t>725813112</t>
  </si>
  <si>
    <t>Ventil rohový pračkový G 3/4"</t>
  </si>
  <si>
    <t>71780809</t>
  </si>
  <si>
    <t>dřez</t>
  </si>
  <si>
    <t>725821325</t>
  </si>
  <si>
    <t>Baterie dřezová stojánková páková s otáčivým kulatým ústím a délkou ramínka 220 mm</t>
  </si>
  <si>
    <t>-1186680423</t>
  </si>
  <si>
    <t>725822613</t>
  </si>
  <si>
    <t>Baterie umyvadlová stojánková páková s výpustí</t>
  </si>
  <si>
    <t>219507875</t>
  </si>
  <si>
    <t>725829131</t>
  </si>
  <si>
    <t>Montáž baterie umyvadlové stojánkové G 1/2" ostatní typ</t>
  </si>
  <si>
    <t>1582214545</t>
  </si>
  <si>
    <t>výlevková</t>
  </si>
  <si>
    <t>55145000</t>
  </si>
  <si>
    <t>baterie dřezová klasická nástěnná rozteč 100mm s ústím kulatým 300mm</t>
  </si>
  <si>
    <t>1672323036</t>
  </si>
  <si>
    <t>725841312.RAF</t>
  </si>
  <si>
    <t>Baterie sprchová nástěnná RAF AN80B páková</t>
  </si>
  <si>
    <t>-1335877363</t>
  </si>
  <si>
    <t>55145003</t>
  </si>
  <si>
    <t>souprava sprchová komplet</t>
  </si>
  <si>
    <t>sada</t>
  </si>
  <si>
    <t>1097046737</t>
  </si>
  <si>
    <t>725980122</t>
  </si>
  <si>
    <t>Dvířka 15/20</t>
  </si>
  <si>
    <t>1418981491</t>
  </si>
  <si>
    <t>998725201</t>
  </si>
  <si>
    <t>Přesun hmot procentní pro zařizovací předměty v objektech v do 6 m</t>
  </si>
  <si>
    <t>-1880823460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</si>
  <si>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</si>
  <si>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</si>
  <si>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</si>
  <si>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</si>
  <si>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132778161</t>
  </si>
  <si>
    <t>998726211</t>
  </si>
  <si>
    <t>Přesun hmot procentní pro instalační prefabrikáty v objektech v do 6 m</t>
  </si>
  <si>
    <t>1009111638</t>
  </si>
  <si>
    <t>727</t>
  </si>
  <si>
    <t>Zdravotechnika - požární ochrana</t>
  </si>
  <si>
    <t>727121107</t>
  </si>
  <si>
    <t>Protipožární manžeta D 110 mm z jedné strany dělící konstrukce požární odolnost EI 90</t>
  </si>
  <si>
    <t>-798694351</t>
  </si>
  <si>
    <t>OST</t>
  </si>
  <si>
    <t>Ostatní</t>
  </si>
  <si>
    <t>OST-03</t>
  </si>
  <si>
    <t>Zednické výpomoci - Vysekání drážek pro vedení potrubí  vč. hrubého zednického zapravení</t>
  </si>
  <si>
    <t>suma</t>
  </si>
  <si>
    <t>1624025548</t>
  </si>
  <si>
    <t>03 - SO 01 - VYTÁPĚNÍ + PENB</t>
  </si>
  <si>
    <t>731 - Ústřední vytápění - kotelny</t>
  </si>
  <si>
    <t>732 - Ústřední vytápění - strojovny</t>
  </si>
  <si>
    <t>733 - Ústřední vytápění - rozvodné potrubí</t>
  </si>
  <si>
    <t>734 - Ústřední vytápění - armatury</t>
  </si>
  <si>
    <t>735 - Ústřední vytápění - otopná tělesa</t>
  </si>
  <si>
    <t>731</t>
  </si>
  <si>
    <t>Ústřední vytápění - kotelny</t>
  </si>
  <si>
    <t>731 - R01</t>
  </si>
  <si>
    <t>Demontáž stávající plynové kotelny</t>
  </si>
  <si>
    <t>sum</t>
  </si>
  <si>
    <t>-131025969</t>
  </si>
  <si>
    <t>732</t>
  </si>
  <si>
    <t>Ústřední vytápění - strojovny</t>
  </si>
  <si>
    <t>732211123</t>
  </si>
  <si>
    <t>Ohřívač stacionární zásobníkový s jedním výměníkem PN 1,0/1,6 o objemu 500 l v.pl. 1,90 m2</t>
  </si>
  <si>
    <t>1594063214</t>
  </si>
  <si>
    <t>732331104</t>
  </si>
  <si>
    <t>Nádoba tlaková expanzní pro solární, topnou a chladící soustavu s membránou závitové připojení PN 1,0 o objemu 25 l</t>
  </si>
  <si>
    <t>-346826028</t>
  </si>
  <si>
    <t>732522119</t>
  </si>
  <si>
    <t>Tepelné čerpadlo vzduch/voda venkovní jednotka topný výkon/příkon 13,0/5,11 kW</t>
  </si>
  <si>
    <t>1139516599</t>
  </si>
  <si>
    <t xml:space="preserve">Poznámka k položce:_x000D_
+ ekvitermní čidlo_x000D_
+ prostorový regulátor_x000D_
+ internetové rozhraní_x000D_
+ čidlo teploty TUV_x000D_
+ rozvody chladiva 2x10,0m_x000D_
+ servisní spuštění_x000D_
+ konzole (nerez) pro osazení venkovní jednotky_x000D_
+ betonové patky pro osazení venkovní jednotky TČ vč. struskového zásypu_x000D_
</t>
  </si>
  <si>
    <t>732522132</t>
  </si>
  <si>
    <t>Tepelné čerpadlo vzduch/voda vnitřní jednotka se zásobníkem o objemu 185 l / výkonu 9,0 kW</t>
  </si>
  <si>
    <t>605452413</t>
  </si>
  <si>
    <t>732525173</t>
  </si>
  <si>
    <t>Akumulační zásobník topné vody o objemu 300 l</t>
  </si>
  <si>
    <t>-368852399</t>
  </si>
  <si>
    <t>998732201</t>
  </si>
  <si>
    <t>Přesun hmot procentní pro strojovny v objektech v do 6 m</t>
  </si>
  <si>
    <t>-1475184152</t>
  </si>
  <si>
    <t>733</t>
  </si>
  <si>
    <t>Ústřední vytápění - rozvodné potrubí</t>
  </si>
  <si>
    <t>733120815</t>
  </si>
  <si>
    <t>Demontáž potrubí ocelového hladkého do D 38</t>
  </si>
  <si>
    <t>1219904384</t>
  </si>
  <si>
    <t>733223102</t>
  </si>
  <si>
    <t>Potrubí měděné tvrdé spojované měkkým pájením D 15x1</t>
  </si>
  <si>
    <t>1492413514</t>
  </si>
  <si>
    <t>733223103</t>
  </si>
  <si>
    <t>Potrubí měděné tvrdé spojované měkkým pájením D 18x1</t>
  </si>
  <si>
    <t>1807668843</t>
  </si>
  <si>
    <t>733223104</t>
  </si>
  <si>
    <t>Potrubí měděné tvrdé spojované měkkým pájením D 22x1</t>
  </si>
  <si>
    <t>1393668822</t>
  </si>
  <si>
    <t>733223105</t>
  </si>
  <si>
    <t>Potrubí měděné tvrdé spojované měkkým pájením D 28x1,5</t>
  </si>
  <si>
    <t>547247678</t>
  </si>
  <si>
    <t>733223106</t>
  </si>
  <si>
    <t>Potrubí měděné tvrdé spojované měkkým pájením D 35x1,5</t>
  </si>
  <si>
    <t>36217275</t>
  </si>
  <si>
    <t>733291101</t>
  </si>
  <si>
    <t>Zkouška těsnosti potrubí měděné do D 35x1,5</t>
  </si>
  <si>
    <t>-1493324161</t>
  </si>
  <si>
    <t>733811221</t>
  </si>
  <si>
    <t>Ochrana potrubí ústředního vytápění termoizolačními trubicemi z PE tl do 9 mm DN do 22 mm</t>
  </si>
  <si>
    <t>972278430</t>
  </si>
  <si>
    <t>733811231</t>
  </si>
  <si>
    <t>Ochrana potrubí ústředního vytápění termoizolačními trubicemi z PE tl do 13 mm DN do 22 mm</t>
  </si>
  <si>
    <t>2116582551</t>
  </si>
  <si>
    <t>733811241</t>
  </si>
  <si>
    <t>Ochrana potrubí ústředního vytápění termoizolačními trubicemi z PE tl do 20 mm DN do 22 mm</t>
  </si>
  <si>
    <t>-315865188</t>
  </si>
  <si>
    <t>733811252</t>
  </si>
  <si>
    <t>Ochrana potrubí ústředního vytápění termoizolačními trubicemi z PE tl do 25 mm DN do 45 mm</t>
  </si>
  <si>
    <t>-108457434</t>
  </si>
  <si>
    <t>733890801</t>
  </si>
  <si>
    <t>Přemístění potrubí demontovaného vodorovně do 100 m v objektech výšky do 6 m</t>
  </si>
  <si>
    <t>-341639946</t>
  </si>
  <si>
    <t>998733201</t>
  </si>
  <si>
    <t>Přesun hmot procentní pro rozvody potrubí v objektech v do 6 m</t>
  </si>
  <si>
    <t>-818024141</t>
  </si>
  <si>
    <t>734</t>
  </si>
  <si>
    <t>Ústřední vytápění - armatury</t>
  </si>
  <si>
    <t>734163444</t>
  </si>
  <si>
    <t>Filtr DN 32 PN 40 do 400°C z uhlíkové oceli s vypouštěcí přírubou</t>
  </si>
  <si>
    <t>514662624</t>
  </si>
  <si>
    <t>734209113</t>
  </si>
  <si>
    <t>Montáž armatury závitové s dvěma závity G 1/2</t>
  </si>
  <si>
    <t>1855324961</t>
  </si>
  <si>
    <t>55121284</t>
  </si>
  <si>
    <t>ventil automatický odvzdušňovací svislý T 120°C mosaz 1/2"</t>
  </si>
  <si>
    <t>1083612183</t>
  </si>
  <si>
    <t>734209116</t>
  </si>
  <si>
    <t>Montáž armatury závitové s dvěma závity G 5/4</t>
  </si>
  <si>
    <t>922366931</t>
  </si>
  <si>
    <t>IVR.1560065</t>
  </si>
  <si>
    <t>Termoregulační přepouštěcí ventil - 5/4"; Kv 12; 45° C</t>
  </si>
  <si>
    <t>-2089458219</t>
  </si>
  <si>
    <t>Poznámka k položce:_x000D_
IVAR.TERMOVAR</t>
  </si>
  <si>
    <t>734222802</t>
  </si>
  <si>
    <t>Ventil závitový termostatický rohový G 1/2 PN 16 do 110°C s ruční hlavou chromovaný</t>
  </si>
  <si>
    <t>-120111456</t>
  </si>
  <si>
    <t>734261333</t>
  </si>
  <si>
    <t>Šroubení topenářské rohové G 1/2 PN 16 do 120°C</t>
  </si>
  <si>
    <t>1997002704</t>
  </si>
  <si>
    <t>734291124</t>
  </si>
  <si>
    <t>Kohout plnící a vypouštěcí G 3/4 PN 10 do 90°C závitový</t>
  </si>
  <si>
    <t>1325383901</t>
  </si>
  <si>
    <t>734292716</t>
  </si>
  <si>
    <t>Kohout kulový přímý G 1 1/4 PN 42 do 185°C vnitřní závit</t>
  </si>
  <si>
    <t>-977807356</t>
  </si>
  <si>
    <t>998734201</t>
  </si>
  <si>
    <t>Přesun hmot procentní pro armatury v objektech v do 6 m</t>
  </si>
  <si>
    <t>-1058766803</t>
  </si>
  <si>
    <t>735</t>
  </si>
  <si>
    <t>Ústřední vytápění - otopná tělesa</t>
  </si>
  <si>
    <t>735111810</t>
  </si>
  <si>
    <t>Demontáž otopného tělesa litinového článkového</t>
  </si>
  <si>
    <t>-486617859</t>
  </si>
  <si>
    <t>735151557</t>
  </si>
  <si>
    <t>Otopné těleso panelové dvoudeskové 2 přídavné přestupní plochy výška/délka 500/1000 mm výkon 1452 W</t>
  </si>
  <si>
    <t>1160286106</t>
  </si>
  <si>
    <t>735151559</t>
  </si>
  <si>
    <t>Otopné těleso panelové dvoudeskové 2 přídavné přestupní plochy výška/délka 500/1200 mm výkon 1742 W</t>
  </si>
  <si>
    <t>2017566282</t>
  </si>
  <si>
    <t>735151560</t>
  </si>
  <si>
    <t>Otopné těleso panelové dvoudeskové 2 přídavné přestupní plochy výška/délka 500/1400 mm výkon 2033 W</t>
  </si>
  <si>
    <t>-123822260</t>
  </si>
  <si>
    <t>735151561</t>
  </si>
  <si>
    <t>Otopné těleso panelové dvoudeskové 2 přídavné přestupní plochy výška/délka 500/1600 mm výkon 2323 W</t>
  </si>
  <si>
    <t>897222714</t>
  </si>
  <si>
    <t>735151562</t>
  </si>
  <si>
    <t>Otopné těleso panelové dvoudeskové 2 přídavné přestupní plochy výška/délka 500/1800 mm výkon 2614 W</t>
  </si>
  <si>
    <t>-1395346957</t>
  </si>
  <si>
    <t>735151660</t>
  </si>
  <si>
    <t>Otopné těleso panelové třídeskové 3 přídavné přestupní plochy výška/délka 500/1400 mm výkon 2911 W</t>
  </si>
  <si>
    <t>-1058029438</t>
  </si>
  <si>
    <t>735151693</t>
  </si>
  <si>
    <t>Otopné těleso panelové třídeskové 3 přídavné přestupní plochy výška/délka 900/600 mm výkon 1997 W</t>
  </si>
  <si>
    <t>-712429171</t>
  </si>
  <si>
    <t>735151697</t>
  </si>
  <si>
    <t>Otopné těleso panelové třídeskové 3 přídavné přestupní plochy výška/délka 900/1000 mm výkon 3228 W</t>
  </si>
  <si>
    <t>533543987</t>
  </si>
  <si>
    <t>998735201</t>
  </si>
  <si>
    <t>Přesun hmot procentní pro otopná tělesa v objektech v do 6 m</t>
  </si>
  <si>
    <t>1817143172</t>
  </si>
  <si>
    <t>OST-01</t>
  </si>
  <si>
    <t>Zednické výpomoci - Vysekání drážek pro vedení potrubí Cu DN15 (pro připojení otopných těles) vč. hrubého zednického zapravení</t>
  </si>
  <si>
    <t>145420087</t>
  </si>
  <si>
    <t>04 - SO 01 - VZDUCHOTECHNICKÁ ZAŘÍZENÍ</t>
  </si>
  <si>
    <t>751 - Vzduchotechnika</t>
  </si>
  <si>
    <t>722176113</t>
  </si>
  <si>
    <t>Montáž potrubí plastové spojované svary polyfuzně do D 25 mm</t>
  </si>
  <si>
    <t>-192529084</t>
  </si>
  <si>
    <t>10,02+10,30+4,83+2,99+15,67+12,88</t>
  </si>
  <si>
    <t>28615105</t>
  </si>
  <si>
    <t>trubka tlaková PPR řada PN 10 25x2,3x4000mm</t>
  </si>
  <si>
    <t>1540567122</t>
  </si>
  <si>
    <t>56,69*1,05 'Přepočtené koeficientem množství</t>
  </si>
  <si>
    <t>-1322068204</t>
  </si>
  <si>
    <t>733221101</t>
  </si>
  <si>
    <t>Potrubí měděné měkké spojované měkkým pájením D 12x1</t>
  </si>
  <si>
    <t>1928503544</t>
  </si>
  <si>
    <t>11,01*2</t>
  </si>
  <si>
    <t>2,43*2</t>
  </si>
  <si>
    <t>7,50*2</t>
  </si>
  <si>
    <t>3,23*2</t>
  </si>
  <si>
    <t>12,27*2</t>
  </si>
  <si>
    <t>13,03*2</t>
  </si>
  <si>
    <t>7,63*2</t>
  </si>
  <si>
    <t>-334780326</t>
  </si>
  <si>
    <t>1291066118</t>
  </si>
  <si>
    <t>751</t>
  </si>
  <si>
    <t>Vzduchotechnika</t>
  </si>
  <si>
    <t>751111011</t>
  </si>
  <si>
    <t>Mtž vent ax ntl nástěnného základního D do 100 mm</t>
  </si>
  <si>
    <t>-2073635140</t>
  </si>
  <si>
    <t>ELD.SP110100025</t>
  </si>
  <si>
    <t>EDM 100 CZ</t>
  </si>
  <si>
    <t>-646372091</t>
  </si>
  <si>
    <t>Poznámka k položce:_x000D_
IP44 malý axiální ventilátor</t>
  </si>
  <si>
    <t>ELD.SP115100025</t>
  </si>
  <si>
    <t>EDM 200 CZ</t>
  </si>
  <si>
    <t>-2145172868</t>
  </si>
  <si>
    <t>751398051</t>
  </si>
  <si>
    <t>Mtž protidešťové žaluzie potrubí do 0,150 m2</t>
  </si>
  <si>
    <t>303470840</t>
  </si>
  <si>
    <t>1142568</t>
  </si>
  <si>
    <t>ZALUZ.KLAPKA PER 100W</t>
  </si>
  <si>
    <t>28057731</t>
  </si>
  <si>
    <t>751510041</t>
  </si>
  <si>
    <t>Vzduchotechnické potrubí pozink kruhové spirálně vinuté D do 100 mm</t>
  </si>
  <si>
    <t>-708608163</t>
  </si>
  <si>
    <t>2,40+0,48</t>
  </si>
  <si>
    <t>42981010</t>
  </si>
  <si>
    <t>trouba spirálně vinutá Pz D 100mm, l=3000mm</t>
  </si>
  <si>
    <t>445250966</t>
  </si>
  <si>
    <t>2,88*1,02 'Přepočtené koeficientem množství</t>
  </si>
  <si>
    <t>751711111</t>
  </si>
  <si>
    <t>Montáž klimatizační jednotky vnitřní nástěnné o výkonu 3,5 kW</t>
  </si>
  <si>
    <t>-222985568</t>
  </si>
  <si>
    <t>VNJ1</t>
  </si>
  <si>
    <t>VIVAX Nástěnná jednotka pro Multisplitové klimatizace ACP-12CIFM35AERI</t>
  </si>
  <si>
    <t>-1586362707</t>
  </si>
  <si>
    <t>VNJ2</t>
  </si>
  <si>
    <t>-1077010589</t>
  </si>
  <si>
    <t>751721111</t>
  </si>
  <si>
    <t>Montáž klimatizační jednotky venkovní s jednofázovým napájením (do 2 vnitřních jednotek)</t>
  </si>
  <si>
    <t>1005023059</t>
  </si>
  <si>
    <t>VJ1</t>
  </si>
  <si>
    <t>VIVAX Venkovní jednotka pro Multisplitové klimatizace ACP-36COFM105AERI</t>
  </si>
  <si>
    <t>-183513527</t>
  </si>
  <si>
    <t>VJ2</t>
  </si>
  <si>
    <t>VIVAX Venkovní jednotka pro Multisplitové klimatizace ACP-42COFM123AERI</t>
  </si>
  <si>
    <t>1490487420</t>
  </si>
  <si>
    <t>998751201</t>
  </si>
  <si>
    <t>Přesun hmot procentní pro vzduchotechniku v objektech v do 12 m</t>
  </si>
  <si>
    <t>-642130055</t>
  </si>
  <si>
    <t>05 - SO 01 - VNIŘNÍ A VNĚJŠÍ VYBAVENÍ BUDOV</t>
  </si>
  <si>
    <t>OST-002</t>
  </si>
  <si>
    <t>Vnitřní vybavení interniéru - bude upřesněno investorem, orintační cena</t>
  </si>
  <si>
    <t>262144</t>
  </si>
  <si>
    <t>-876054108</t>
  </si>
  <si>
    <t>06 - SO 01 - OPLOCENÍ A VJEZDOVÁ BRÁNA</t>
  </si>
  <si>
    <t>112151353</t>
  </si>
  <si>
    <t>Kácení stromu s postupným spouštěním koruny a kmene D do 0,4 m</t>
  </si>
  <si>
    <t>1392070118</t>
  </si>
  <si>
    <t>112251221</t>
  </si>
  <si>
    <t>Odstranění pařezů rovině nebo na svahu do 1:5 odfrézováním do hloubky 0,5 m</t>
  </si>
  <si>
    <t>1038420129</t>
  </si>
  <si>
    <t>162201402</t>
  </si>
  <si>
    <t>Vodorovné přemístění větví stromů listnatých do 1 km D kmene do 500 mm</t>
  </si>
  <si>
    <t>1102698162</t>
  </si>
  <si>
    <t>162201412</t>
  </si>
  <si>
    <t>Vodorovné přemístění kmenů stromů listnatých do 1 km D kmene do 500 mm</t>
  </si>
  <si>
    <t>1337293734</t>
  </si>
  <si>
    <t>162301932</t>
  </si>
  <si>
    <t>Příplatek k vodorovnému přemístění větví stromů listnatých D kmene do 500 mm ZKD 1 km</t>
  </si>
  <si>
    <t>1197871388</t>
  </si>
  <si>
    <t>1*19 'Přepočtené koeficientem množství</t>
  </si>
  <si>
    <t>162301952</t>
  </si>
  <si>
    <t>Příplatek k vodorovnému přemístění kmenů stromů listnatých D kmene do 500 mm ZKD 1 km</t>
  </si>
  <si>
    <t>-1453389418</t>
  </si>
  <si>
    <t>233211115</t>
  </si>
  <si>
    <t>Zemní vrut pro ploty a dopravní značky D 76 mm dl 800 mm</t>
  </si>
  <si>
    <t>-1594362910</t>
  </si>
  <si>
    <t>233211116</t>
  </si>
  <si>
    <t>Zemní vrut pro plotové brány D 114 mm dl 1000 mm</t>
  </si>
  <si>
    <t>1099449802</t>
  </si>
  <si>
    <t>338171114</t>
  </si>
  <si>
    <t>Osazování sloupků a vzpěr plotových ocelových v do 2,00 m do zemního vrutu</t>
  </si>
  <si>
    <t>-539230706</t>
  </si>
  <si>
    <t>55342250</t>
  </si>
  <si>
    <t>sloupek plotový průběžný Pz a komaxitové 1500/38x1,5mm</t>
  </si>
  <si>
    <t>242007867</t>
  </si>
  <si>
    <t>55342274</t>
  </si>
  <si>
    <t>vzpěra plotová 38x1,5mm včetně krytky s uchem 2500mm</t>
  </si>
  <si>
    <t>1122475153</t>
  </si>
  <si>
    <t>348172115</t>
  </si>
  <si>
    <t>Montáž vjezdových bran samonosných jednokřídlových plochy přes 6,0 m2 do 9,0 m2</t>
  </si>
  <si>
    <t>-359512954</t>
  </si>
  <si>
    <t>DRX.0024604.URS</t>
  </si>
  <si>
    <t>Brána Espace samonosná 4000x1800, Zn+PVC, zelená</t>
  </si>
  <si>
    <t>-220958859</t>
  </si>
  <si>
    <t>Poznámka k položce:_x000D_
Brána ESPACE samonosná, rám jekl 60x60, výplň jekl 25x25mm, motorizovaná  s pohonem DT30E (60cyklů/den) (FRANCIE)</t>
  </si>
  <si>
    <t>348401120</t>
  </si>
  <si>
    <t>Montáž oplocení ze strojového pletiva s napínacími dráty výšky do 1,6 m</t>
  </si>
  <si>
    <t>-1468958095</t>
  </si>
  <si>
    <t>31327502</t>
  </si>
  <si>
    <t>pletivo drátěné plastifikované se čtvercovými oky 50/2,2mm v 1500mm</t>
  </si>
  <si>
    <t>731574554</t>
  </si>
  <si>
    <t>348401350</t>
  </si>
  <si>
    <t>Rozvinutí, montáž a napnutí napínacího drátu na oplocení</t>
  </si>
  <si>
    <t>-255451581</t>
  </si>
  <si>
    <t>10,00*3</t>
  </si>
  <si>
    <t>15619100</t>
  </si>
  <si>
    <t>drát poplastovaný kruhový napínací 2,5/3,5mm</t>
  </si>
  <si>
    <t>1384297490</t>
  </si>
  <si>
    <t>29,4117647058824*1,02 'Přepočtené koeficientem množství</t>
  </si>
  <si>
    <t>-1698234471</t>
  </si>
  <si>
    <t>bourání stávajícího zděného plotu</t>
  </si>
  <si>
    <t>14,25*1,80*0,30</t>
  </si>
  <si>
    <t>966073811</t>
  </si>
  <si>
    <t>Rozebrání vrat a vrátek k oplocení plochy do 6 m2</t>
  </si>
  <si>
    <t>709080939</t>
  </si>
  <si>
    <t>1458389255</t>
  </si>
  <si>
    <t>-2142212919</t>
  </si>
  <si>
    <t>-1633702624</t>
  </si>
  <si>
    <t>14,061*19 'Přepočtené koeficientem množství</t>
  </si>
  <si>
    <t>-1849970669</t>
  </si>
  <si>
    <t>998232110</t>
  </si>
  <si>
    <t>Přesun hmot pro oplocení zděné z cihel nebo tvárnic v do 3 m</t>
  </si>
  <si>
    <t>1737393535</t>
  </si>
  <si>
    <t>07 - SO 01 - TERÉNNÍ ÚPRAVY A ZPEVNĚNÉ PLOCHY</t>
  </si>
  <si>
    <t>5 - Komunikace pozemní</t>
  </si>
  <si>
    <t>181351113</t>
  </si>
  <si>
    <t>Rozprostření ornice tl vrstvy do 200 mm pl přes 500 m2 v rovině nebo ve svahu do 1:5 strojně</t>
  </si>
  <si>
    <t>-615393865</t>
  </si>
  <si>
    <t>10364101</t>
  </si>
  <si>
    <t>zemina pro terénní úpravy -  ornice</t>
  </si>
  <si>
    <t>-40119055</t>
  </si>
  <si>
    <t>335,00*0,20*1,80</t>
  </si>
  <si>
    <t>181411121</t>
  </si>
  <si>
    <t>Založení lučního trávníku výsevem plochy do 1000 m2 v rovině a ve svahu do 1:5</t>
  </si>
  <si>
    <t>-386069260</t>
  </si>
  <si>
    <t>00572410</t>
  </si>
  <si>
    <t>osivo směs travní parková</t>
  </si>
  <si>
    <t>kg</t>
  </si>
  <si>
    <t>-951221720</t>
  </si>
  <si>
    <t>335*0,015 'Přepočtené koeficientem množství</t>
  </si>
  <si>
    <t>181951114</t>
  </si>
  <si>
    <t>Úprava pláně v hornině třídy těžitelnosti II, skupiny 4 a 5 se zhutněním strojně</t>
  </si>
  <si>
    <t>1031352069</t>
  </si>
  <si>
    <t>dlažba</t>
  </si>
  <si>
    <t>35,00</t>
  </si>
  <si>
    <t>zpevněná plocha</t>
  </si>
  <si>
    <t>439,00</t>
  </si>
  <si>
    <t>travnatá plocha</t>
  </si>
  <si>
    <t>335,00</t>
  </si>
  <si>
    <t>Komunikace pozemní</t>
  </si>
  <si>
    <t>564760011</t>
  </si>
  <si>
    <t>Podklad z kameniva hrubého drceného vel. 8-16 mm tl 200 mm</t>
  </si>
  <si>
    <t>389997406</t>
  </si>
  <si>
    <t>pod dlažbu</t>
  </si>
  <si>
    <t>564762111</t>
  </si>
  <si>
    <t>Podklad z vibrovaného štěrku VŠ tl 200 mm</t>
  </si>
  <si>
    <t>55449798</t>
  </si>
  <si>
    <t>564851111</t>
  </si>
  <si>
    <t>Podklad ze štěrkodrtě ŠD tl 150 mm</t>
  </si>
  <si>
    <t>-1965000450</t>
  </si>
  <si>
    <t>596211110</t>
  </si>
  <si>
    <t>Kladení zámkové dlažby komunikací pro pěší tl 60 mm skupiny A pl do 50 m2</t>
  </si>
  <si>
    <t>-295044297</t>
  </si>
  <si>
    <t>59245016</t>
  </si>
  <si>
    <t>dlažba tvar čtverec betonová 100x100x60mm přírodní</t>
  </si>
  <si>
    <t>900602861</t>
  </si>
  <si>
    <t>35*1,02 'Přepočtené koeficientem množství</t>
  </si>
  <si>
    <t>916231213</t>
  </si>
  <si>
    <t>Osazení chodníkového obrubníku betonového stojatého s boční opěrou do lože z betonu prostého</t>
  </si>
  <si>
    <t>1026616260</t>
  </si>
  <si>
    <t>59217001</t>
  </si>
  <si>
    <t>obrubník betonový zahradní 1000x50x250mm</t>
  </si>
  <si>
    <t>346762640</t>
  </si>
  <si>
    <t>998229112</t>
  </si>
  <si>
    <t>Přesun hmot ruční pro pozemní komunikace s krytem dlážděným na vzdálenost do 50 m</t>
  </si>
  <si>
    <t>357423092</t>
  </si>
  <si>
    <t>08 - SO 01 - ELEKTROINSTALACE A HROMOSVOD</t>
  </si>
  <si>
    <t>profesista</t>
  </si>
  <si>
    <t>749 - Elektromontáže - ostatní práce a konstrukce</t>
  </si>
  <si>
    <t>46-M - Zemní práce při extr.mont.pracích</t>
  </si>
  <si>
    <t>749</t>
  </si>
  <si>
    <t>Elektromontáže - ostatní práce a konstrukce</t>
  </si>
  <si>
    <t>7491251010</t>
  </si>
  <si>
    <t>Montáž lišt elektroinstalačních, kabelových žlabů z PVC-U jednokomorových zaklapávacích rozměru 40/40 mm</t>
  </si>
  <si>
    <t>Sborník UOŽI 01 2022</t>
  </si>
  <si>
    <t>1534524240</t>
  </si>
  <si>
    <t>7491200040</t>
  </si>
  <si>
    <t>Elektroinstalační materiál Elektroinstalační lišty a kabelové žlaby Lišta LV 40x15 vkládací bílá 3m</t>
  </si>
  <si>
    <t>-1208827826</t>
  </si>
  <si>
    <t>7491252010</t>
  </si>
  <si>
    <t>Montáž krabic elektroinstalačních, rozvodek - bez zapojení krabice přístrojové</t>
  </si>
  <si>
    <t>-1837238171</t>
  </si>
  <si>
    <t>7491201180</t>
  </si>
  <si>
    <t>Elektroinstalační materiál Elektroinstalační krabice a rozvodky Bez zapojení Krabice KU 68-1902</t>
  </si>
  <si>
    <t>28766076</t>
  </si>
  <si>
    <t>7491201300</t>
  </si>
  <si>
    <t>Elektroinstalační materiál Elektroinstalační krabice a rozvodky Bez zapojení Krabice KO 125 E</t>
  </si>
  <si>
    <t>389097756</t>
  </si>
  <si>
    <t>7491201510</t>
  </si>
  <si>
    <t>Elektroinstalační materiál Elektroinstalační krabice a rozvodky Bez zapojení Krabice KSK 80 sv.šedá IP66</t>
  </si>
  <si>
    <t>736000698</t>
  </si>
  <si>
    <t>7491252025</t>
  </si>
  <si>
    <t>Montáž krabic elektroinstalačních, rozvodek - bez zapojení krabice instalační pod omítku 125x125 včetně svorkovnice a víka</t>
  </si>
  <si>
    <t>-1196651894</t>
  </si>
  <si>
    <t>7491253010</t>
  </si>
  <si>
    <t>Montáž přístrojů spínacích instalačních kolébkových velkoplošných vypínačů jednopolových řaz.1, 250 V/10 A, IP20 vč.ovl.krytu a rámečku</t>
  </si>
  <si>
    <t>-725299399</t>
  </si>
  <si>
    <t>7491253020</t>
  </si>
  <si>
    <t>Montáž přístrojů spínacích instalačních kolébkových velkoplošných přepínačů sériových nebo střídavých přepínačů řaz.6, 7, 250 V/10A, IP20, vč.ovl.krytu a rámečku</t>
  </si>
  <si>
    <t>-244028746</t>
  </si>
  <si>
    <t>7491253040</t>
  </si>
  <si>
    <t>Montáž přístrojů spínacích instalačních tlačítkových velkoplošných jednopolových 250 V/10A, IP20</t>
  </si>
  <si>
    <t>1092968169</t>
  </si>
  <si>
    <t>7491202900</t>
  </si>
  <si>
    <t>Elektroinstalační materiál Spínací přístroje instalační Spínač TANGO 3558A-06940 B</t>
  </si>
  <si>
    <t>-1761902961</t>
  </si>
  <si>
    <t>7491202970</t>
  </si>
  <si>
    <t>Elektroinstalační materiál Spínací přístroje instalační Spínač TANGO 3558A-07940 B</t>
  </si>
  <si>
    <t>-401078651</t>
  </si>
  <si>
    <t>7491203010</t>
  </si>
  <si>
    <t>Elektroinstalační materiál Spínací přístroje instalační Spínač TANGO 3558A-86940 B</t>
  </si>
  <si>
    <t>1510420047</t>
  </si>
  <si>
    <t>7491254010</t>
  </si>
  <si>
    <t>Montáž zásuvek instalačních domovních 10/16 A, 250 V, IP20 bez přepěťové ochrany nebo se zabudovanou přepěťovou ochranou jednoduchých nebo dvojitých</t>
  </si>
  <si>
    <t>711253694</t>
  </si>
  <si>
    <t>7491204950</t>
  </si>
  <si>
    <t>Elektroinstalační materiál Zásuvky instalační Zásuvka TANGO 5518A-A2359 B</t>
  </si>
  <si>
    <t>-705194869</t>
  </si>
  <si>
    <t>7491205710</t>
  </si>
  <si>
    <t>Elektroinstalační materiál Zásuvky instalační Zásuvka PCE 400V/16A, 5 pól., IP44, povrchová montáž kombinovaná se zásuvkou 230V</t>
  </si>
  <si>
    <t>-1581679892</t>
  </si>
  <si>
    <t>7491271010</t>
  </si>
  <si>
    <t>Demontáže elektroinstalace stávající elektroinstalace</t>
  </si>
  <si>
    <t>-1794864295</t>
  </si>
  <si>
    <t>7491553010</t>
  </si>
  <si>
    <t>Montáž kabelových ucpávek vodě odolných, pro vnitřní průměr otvoru do 60 mm</t>
  </si>
  <si>
    <t>-2103276292</t>
  </si>
  <si>
    <t>7491510120</t>
  </si>
  <si>
    <t>Protipožární a kabelové ucpávky Kabelové ucpávky Vodovzdorná</t>
  </si>
  <si>
    <t>1455838195</t>
  </si>
  <si>
    <t>7491510090</t>
  </si>
  <si>
    <t>Protipožární a kabelové ucpávky Protipožární ucpávky a tmely zpěvňující tmel CP 611A, tuba 310ml, do EI 90 min.</t>
  </si>
  <si>
    <t>-1820375469</t>
  </si>
  <si>
    <t>7491555010</t>
  </si>
  <si>
    <t>Montáž svítidel základních instalačních žárovkových nástěnných stropních do 200 W, IP20</t>
  </si>
  <si>
    <t>-1616039961</t>
  </si>
  <si>
    <t>7491555025</t>
  </si>
  <si>
    <t>Montáž svítidel základních instalačních zářivkových s krytem se 2 zdroji 1x36 W nebo 1x58 W, IP20</t>
  </si>
  <si>
    <t>357292425</t>
  </si>
  <si>
    <t>7491555035</t>
  </si>
  <si>
    <t>Montáž svítidel základních instalačních zářivkových s krytem s 4 zdroji 1x36 W nebo 1x58 W, IP20</t>
  </si>
  <si>
    <t>1635030642</t>
  </si>
  <si>
    <t>7491555080</t>
  </si>
  <si>
    <t>Montáž svítidel základních instalačních bateriového modulu do svítidla</t>
  </si>
  <si>
    <t>-120216533</t>
  </si>
  <si>
    <t>7493101410R</t>
  </si>
  <si>
    <t>Venkovní osvětlení Svítidla pro montáž na strop nebo stěnu CORSO-113, 1x13W (A, F)</t>
  </si>
  <si>
    <t>188900634</t>
  </si>
  <si>
    <t>7493101650R</t>
  </si>
  <si>
    <t>Venkovní osvětlení Svítidla pro montáž na strop nebo stěnu BRS KO480V5 (G)</t>
  </si>
  <si>
    <t>1600445385</t>
  </si>
  <si>
    <t>7493101700R</t>
  </si>
  <si>
    <t>Venkovní osvětlení Svítidla pro montáž na strop nebo stěnu VIPET-LED-9600-236-4K (D)</t>
  </si>
  <si>
    <t>-1776039093</t>
  </si>
  <si>
    <t>7491206090R</t>
  </si>
  <si>
    <t>Elektroinstalační materiál Svítidla instalační základní BALOT-SQ-LED-OP-5100-4K (E)</t>
  </si>
  <si>
    <t>1217551781</t>
  </si>
  <si>
    <t>7491206420R</t>
  </si>
  <si>
    <t>Elektroinstalační materiál Svítidla instalační základní, modul nouzového osvětlení, 1h</t>
  </si>
  <si>
    <t>-355546310</t>
  </si>
  <si>
    <t>7493101720R</t>
  </si>
  <si>
    <t>Venkovní osvětlení Svítidla pro montáž na strop nebo stěnu VIPET-LED-7900-236-3K (C)</t>
  </si>
  <si>
    <t>-652261403</t>
  </si>
  <si>
    <t>7493101660R</t>
  </si>
  <si>
    <t>Venkovní osvětlení Svítidla pro montáž na strop nebo stěnu MODUS BRSB 8x12 LED, 34W (B)</t>
  </si>
  <si>
    <t>307329835</t>
  </si>
  <si>
    <t>7491651030</t>
  </si>
  <si>
    <t>Montáž vnitřního uzemnění ochranné pospojování volně nebo pod omítkou vodič Cu 2,5-16 mm2</t>
  </si>
  <si>
    <t>551004851</t>
  </si>
  <si>
    <t>7491600060</t>
  </si>
  <si>
    <t>Uzemnění Vnitřní H07V-U 6 zž (CY)</t>
  </si>
  <si>
    <t>961280581</t>
  </si>
  <si>
    <t>7491600110</t>
  </si>
  <si>
    <t>Uzemnění Vnitřní Svorka OBO 1801 ekvipotenciální</t>
  </si>
  <si>
    <t>2106240827</t>
  </si>
  <si>
    <t>7491651048</t>
  </si>
  <si>
    <t>Montáž vnitřního uzemnění ostatní ekvipotenciální svorkovnice do 6 x 16 mm2, krytá</t>
  </si>
  <si>
    <t>1588130990</t>
  </si>
  <si>
    <t>7491652010</t>
  </si>
  <si>
    <t>Montáž vnějšího uzemnění uzemňovacích vodičů v zemi z pozinkované oceli (FeZn) do 120 mm2</t>
  </si>
  <si>
    <t>731450863</t>
  </si>
  <si>
    <t>7491600180</t>
  </si>
  <si>
    <t>Uzemnění Vnější Uzemňovací vedení v zemi, páskem FeZn do 120 mm2</t>
  </si>
  <si>
    <t>1430283219</t>
  </si>
  <si>
    <t>7491653010</t>
  </si>
  <si>
    <t>Montáž hromosvodného vedení svodových vodičů průměru do 10 mm z pozinkované oceli (FeZn) nebo měděného (Cu) s podpěrami</t>
  </si>
  <si>
    <t>1686608810</t>
  </si>
  <si>
    <t>7491653030</t>
  </si>
  <si>
    <t>Montáž hromosvodného vedení jímací tyče včetně stojanu, délky do 5 m</t>
  </si>
  <si>
    <t>-44265909</t>
  </si>
  <si>
    <t>7491654010</t>
  </si>
  <si>
    <t>Montáž svorek spojovacích se 2 šrouby (typ SS, SO, SR03, aj.)</t>
  </si>
  <si>
    <t>1252648834</t>
  </si>
  <si>
    <t>7491654012</t>
  </si>
  <si>
    <t>Montáž svorek spojovacích se 3 a více šrouby (typ ST, SJ, SK, SZ, SR01, 02, aj.)</t>
  </si>
  <si>
    <t>-434443142</t>
  </si>
  <si>
    <t>7491654030</t>
  </si>
  <si>
    <t>Montáž svorek zkušební včetně ochranného úhelníku či trubky včetně držáků do zdiva, označovací štítek se 4 šrouby (typ SZ apod.).,</t>
  </si>
  <si>
    <t>-917699911</t>
  </si>
  <si>
    <t>7491600710</t>
  </si>
  <si>
    <t>Uzemnění Hromosvodné vedení Tyč JR 1,5 (JP15) jímací</t>
  </si>
  <si>
    <t>1474689602</t>
  </si>
  <si>
    <t>7491600970</t>
  </si>
  <si>
    <t>Uzemnění Hromosvodné vedení Podpěra PV 06 (PV 1a-30)</t>
  </si>
  <si>
    <t>1479418610</t>
  </si>
  <si>
    <t>7491601710</t>
  </si>
  <si>
    <t>Uzemnění Hromosvodné vedení Svorka SZa zkušební   (SZm)</t>
  </si>
  <si>
    <t>-1503242232</t>
  </si>
  <si>
    <t>7491601841</t>
  </si>
  <si>
    <t>Uzemnění Hromosvodné vedení Úhelník ochranný OU 2.0 na ochranu svodu 2 m</t>
  </si>
  <si>
    <t>-177968878</t>
  </si>
  <si>
    <t>7491600550</t>
  </si>
  <si>
    <t>Uzemnění Hromosvodné vedení Drát uzem. AL pr.8 AlMgSi měkký</t>
  </si>
  <si>
    <t>-1984731676</t>
  </si>
  <si>
    <t>7492553010</t>
  </si>
  <si>
    <t>Montáž kabelů 2- a 3-žílových Cu do 16 mm2</t>
  </si>
  <si>
    <t>-983955210</t>
  </si>
  <si>
    <t>7492554010</t>
  </si>
  <si>
    <t>Montáž kabelů 4- a 5-žílových Cu do 16 mm2</t>
  </si>
  <si>
    <t>-1381883079</t>
  </si>
  <si>
    <t>7492652010</t>
  </si>
  <si>
    <t>Montáž kabelů 4- a 5-žílových Al do 25 mm2</t>
  </si>
  <si>
    <t>-26922179</t>
  </si>
  <si>
    <t>7492652014</t>
  </si>
  <si>
    <t>Montáž kabelů 4- a 5-žílových Al do 150 mm2</t>
  </si>
  <si>
    <t>-839084641</t>
  </si>
  <si>
    <t>7492501760</t>
  </si>
  <si>
    <t>Kabely, vodiče, šňůry Cu - nn Kabel silový 2 a 3-žílový Cu, plastová izolace CYKY 3J1,5  (3Cx 1,5)</t>
  </si>
  <si>
    <t>192658567</t>
  </si>
  <si>
    <t>7492501770</t>
  </si>
  <si>
    <t>Kabely, vodiče, šňůry Cu - nn Kabel silový 2 a 3-žílový Cu, plastová izolace CYKY 3J2,5  (3Cx 2,5)</t>
  </si>
  <si>
    <t>1123291456</t>
  </si>
  <si>
    <t>7492501880</t>
  </si>
  <si>
    <t>Kabely, vodiče, šňůry Cu - nn Kabel silový 4 a 5-žílový Cu, plastová izolace CYKY 4J16 (4Bx16)</t>
  </si>
  <si>
    <t>464200512</t>
  </si>
  <si>
    <t>7492501980</t>
  </si>
  <si>
    <t>Kabely, vodiče, šňůry Cu - nn Kabel silový 4 a 5-žílový Cu, plastová izolace CYKY 5J10 (5Cx10)</t>
  </si>
  <si>
    <t>1982009850</t>
  </si>
  <si>
    <t>7492502030</t>
  </si>
  <si>
    <t>Kabely, vodiče, šňůry Cu - nn Kabel silový 4 a 5-žílový Cu, plastová izolace CYKY 5J6 (5Cx6)</t>
  </si>
  <si>
    <t>-350786403</t>
  </si>
  <si>
    <t>7492502020</t>
  </si>
  <si>
    <t>Kabely, vodiče, šňůry Cu - nn Kabel silový 4 a 5-žílový Cu, plastová izolace CYKY 5J4 (5Cx4)</t>
  </si>
  <si>
    <t>938149108</t>
  </si>
  <si>
    <t>7492502060</t>
  </si>
  <si>
    <t>Kabely, vodiče, šňůry Cu - nn Kabel silový 4 a 5-žílový Cu, plastová izolace CYKY 5J2,5 (5Cx2,5)</t>
  </si>
  <si>
    <t>1721498541</t>
  </si>
  <si>
    <t>7492600200</t>
  </si>
  <si>
    <t>Kabely, vodiče, šňůry Al - nn Kabel silový 4 a 5-žílový, plastová izolace 1-AYKY 4x25</t>
  </si>
  <si>
    <t>-2058103585</t>
  </si>
  <si>
    <t>7492600230</t>
  </si>
  <si>
    <t>Kabely, vodiče, šňůry Al - nn Kabel silový 4 a 5-žílový, plastová izolace 1-AYKY 4x70</t>
  </si>
  <si>
    <t>906213499</t>
  </si>
  <si>
    <t>7492751020</t>
  </si>
  <si>
    <t>Montáž ukončení kabelů nn v rozvaděči nebo na přístroji izolovaných s označením 2 - 5-ti žílových do 2,5 mm2</t>
  </si>
  <si>
    <t>2131627663</t>
  </si>
  <si>
    <t>7492751022</t>
  </si>
  <si>
    <t>Montáž ukončení kabelů nn v rozvaděči nebo na přístroji izolovaných s označením 2 - 5-ti žílových do 25 mm2</t>
  </si>
  <si>
    <t>1418274805</t>
  </si>
  <si>
    <t>7492751024</t>
  </si>
  <si>
    <t>Montáž ukončení kabelů nn v rozvaděči nebo na přístroji izolovaných s označením 2 - 5-ti žílových do 70 mm2</t>
  </si>
  <si>
    <t>-742394227</t>
  </si>
  <si>
    <t>7492752012</t>
  </si>
  <si>
    <t>Montáž ukončení kabelů nn kabelovou spojkou 3/4/5 - žílové kabely s plastovou izolací do 35 mm2</t>
  </si>
  <si>
    <t>1936400731</t>
  </si>
  <si>
    <t>7492752014</t>
  </si>
  <si>
    <t>Montáž ukončení kabelů nn kabelovou spojkou 3/4/5 - žílové kabely s plastovou izolací do 70 mm2</t>
  </si>
  <si>
    <t>-41432583</t>
  </si>
  <si>
    <t>7492502590</t>
  </si>
  <si>
    <t>Kabely, vodiče, šňůry Cu - nn Kabel silový Cu, ostatní 1-CYSY 1x2x1 mm2, kabel s plastovou izolací</t>
  </si>
  <si>
    <t>-882169923</t>
  </si>
  <si>
    <t>7494151012</t>
  </si>
  <si>
    <t>Montáž modulárních rozvodnic min. IP 30, počet modulů přes 72 do 144</t>
  </si>
  <si>
    <t>1482592619</t>
  </si>
  <si>
    <t>7494153010</t>
  </si>
  <si>
    <t>Montáž prázdných plastových kabelových skříní min. IP 44, výšky do 800 mm, hloubky do 320 mm kompaktní pilíř š do 530 mm</t>
  </si>
  <si>
    <t>-337220155</t>
  </si>
  <si>
    <t>7494000306</t>
  </si>
  <si>
    <t>Rozvodnicové a rozváděčové skříně Distri Rozvodnicové skříně DistriTon Oceloplechové rozvodnicové skříně (IP30) Zapuštěné pro zapuštěnou montáž, neprůhledné dveře, počet řad 4, počet modulů v řadě 24, krytí IP30, PE+N, barva RAL9016, materiál: ocel-plech</t>
  </si>
  <si>
    <t>1591223155</t>
  </si>
  <si>
    <t>7494000314</t>
  </si>
  <si>
    <t>Rozvodnicové a rozváděčové skříně Distri Rozvodnicové skříně DistriTon Oceloplechové rozvodnicové skříně (IP30) Zapuštěné pro zapuštěnou montáž, neprůhledné dveře, počet řad 5, počet modulů v řadě 33, krytí IP30, PE+N, barva RAL9016, materiál: ocel-plech</t>
  </si>
  <si>
    <t>-1389051506</t>
  </si>
  <si>
    <t>7493600280</t>
  </si>
  <si>
    <t>Kabelové a zásuvkové skříně, elektroměrové rozvaděče Smyčkové přípojkové skříně pro vodiče do průřezu 240 mm2 (SS) se 3 sadami pojistkových spodků velikosti 1 do výklenku ve stěně (zděném pilíři)</t>
  </si>
  <si>
    <t>-293393155</t>
  </si>
  <si>
    <t>7493600860</t>
  </si>
  <si>
    <t>Kabelové a zásuvkové skříně, elektroměrové rozvaděče Skříně elektroměrové pro přímé měření Rozváděč pro dvousazbový třífázový elektroměr do 80A do výklenku ve stěně (zděném pilíři)</t>
  </si>
  <si>
    <t>-946124176</t>
  </si>
  <si>
    <t>7493600830</t>
  </si>
  <si>
    <t>Kabelové a zásuvkové skříně, elektroměrové rozvaděče Skříně elektroměrové pro přímé měření Rozváděč pro jednosazbový třífázový elektroměr do 80A kompaktní pilíř včetně základu</t>
  </si>
  <si>
    <t>627704636</t>
  </si>
  <si>
    <t>7494153020</t>
  </si>
  <si>
    <t>Montáž prázdných plastových kabelových skříní min. IP 44, výšky do 800 mm, hloubky do 320 mm do výklenku nebo na stěnu nebo na stožár š do 530 mm</t>
  </si>
  <si>
    <t>-1665813977</t>
  </si>
  <si>
    <t>7494271010</t>
  </si>
  <si>
    <t>Demontáž rozvaděčů rozvodnice nn</t>
  </si>
  <si>
    <t>702222275</t>
  </si>
  <si>
    <t>7494351010</t>
  </si>
  <si>
    <t>Montáž jističů (do 10 kA) jednopólových do 20 A</t>
  </si>
  <si>
    <t>-1431489568</t>
  </si>
  <si>
    <t>7494351030</t>
  </si>
  <si>
    <t>Montáž jističů (do 10 kA) třípólových do 20 A</t>
  </si>
  <si>
    <t>1210438531</t>
  </si>
  <si>
    <t>7494351032</t>
  </si>
  <si>
    <t>Montáž jističů (do 10 kA) třípólových přes 20 do 63 A</t>
  </si>
  <si>
    <t>-538371878</t>
  </si>
  <si>
    <t>7494351034</t>
  </si>
  <si>
    <t>Montáž jističů (do 10 kA) třípólových přes 63 do 125 A</t>
  </si>
  <si>
    <t>585247408</t>
  </si>
  <si>
    <t>7494003118</t>
  </si>
  <si>
    <t>Modulární přístroje Jističe do 80 A; 10 kA 1-pólové In 2 A, Ue AC 230 V / DC 72 V, charakteristika B, 1pól, Icn 10 kA</t>
  </si>
  <si>
    <t>-1188163521</t>
  </si>
  <si>
    <t>7494003122</t>
  </si>
  <si>
    <t>Modulární přístroje Jističe do 80 A; 10 kA 1-pólové In 6 A, Ue AC 230 V / DC 72 V, charakteristika B, 1pól, Icn 10 kA</t>
  </si>
  <si>
    <t>1783922866</t>
  </si>
  <si>
    <t>7494003124</t>
  </si>
  <si>
    <t>Modulární přístroje Jističe do 80 A; 10 kA 1-pólové In 10 A, Ue AC 230 V / DC 72 V, charakteristika B, 1pól, Icn 10 kA</t>
  </si>
  <si>
    <t>-1059914747</t>
  </si>
  <si>
    <t>7494003128</t>
  </si>
  <si>
    <t>Modulární přístroje Jističe do 80 A; 10 kA 1-pólové In 16 A, Ue AC 230 V / DC 72 V, charakteristika B, 1pól, Icn 10 kA</t>
  </si>
  <si>
    <t>425528777</t>
  </si>
  <si>
    <t>7494003130</t>
  </si>
  <si>
    <t>Modulární přístroje Jističe do 80 A; 10 kA 1-pólové In 20 A, Ue AC 230 V / DC 72 V, charakteristika B, 1pól, Icn 10 kA</t>
  </si>
  <si>
    <t>-1882486017</t>
  </si>
  <si>
    <t>7494003382</t>
  </si>
  <si>
    <t>Modulární přístroje Jističe do 80 A; 10 kA 3-pólové In 10 A, Ue AC 230/400 V / DC 216 V, charakteristika B, 3pól, Icn 10 kA</t>
  </si>
  <si>
    <t>-1882006379</t>
  </si>
  <si>
    <t>7494003386</t>
  </si>
  <si>
    <t>Modulární přístroje Jističe do 80 A; 10 kA 3-pólové In 16 A, Ue AC 230/400 V / DC 216 V, charakteristika B, 3pól, Icn 10 kA</t>
  </si>
  <si>
    <t>1136796226</t>
  </si>
  <si>
    <t>7494003390</t>
  </si>
  <si>
    <t>Modulární přístroje Jističe do 80 A; 10 kA 3-pólové In 25 A, Ue AC 230/400 V / DC 216 V, charakteristika B, 3pól, Icn 10 kA</t>
  </si>
  <si>
    <t>-1690492226</t>
  </si>
  <si>
    <t>7494003394</t>
  </si>
  <si>
    <t>Modulární přístroje Jističe do 80 A; 10 kA 3-pólové In 40 A, Ue AC 230/400 V / DC 216 V, charakteristika B, 3pól, Icn 10 kA</t>
  </si>
  <si>
    <t>-546594763</t>
  </si>
  <si>
    <t>7494003396</t>
  </si>
  <si>
    <t>Modulární přístroje Jističe do 80 A; 10 kA 3-pólové In 50 A, Ue AC 230/400 V / DC 216 V, charakteristika B, 3pól, Icn 10 kA</t>
  </si>
  <si>
    <t>765725538</t>
  </si>
  <si>
    <t>7494450510</t>
  </si>
  <si>
    <t>Montáž proudových chráničů dvoupólových do 40 A (10 kA)</t>
  </si>
  <si>
    <t>-255172289</t>
  </si>
  <si>
    <t>7494450515</t>
  </si>
  <si>
    <t>Montáž proudových chráničů čtyřpólových (10 kA)</t>
  </si>
  <si>
    <t>1318561402</t>
  </si>
  <si>
    <t>7494003806</t>
  </si>
  <si>
    <t>Modulární přístroje Proudové chrániče 10 kA typ AC 2-pólové In 25 A, Ue AC 230/400 V, Idn 30 mA, 2pól, Inc 10 kA, typ AC</t>
  </si>
  <si>
    <t>1459365202</t>
  </si>
  <si>
    <t>7494003828</t>
  </si>
  <si>
    <t>Modulární přístroje Proudové chrániče 10 kA typ AC 4-pólové In 63 A, Ue AC 230/400 V, Idn 30 mA, 4pól, Inc 10 kA, typ AC</t>
  </si>
  <si>
    <t>-818552162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</si>
  <si>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</si>
  <si>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</si>
  <si>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154638446</t>
  </si>
  <si>
    <t>7494004526</t>
  </si>
  <si>
    <t>Modulární přístroje Ostatní přístroje -modulární přístroje Vypínače In 80 A, Ue AC 250/440 V, 3pól</t>
  </si>
  <si>
    <t>-1955454895</t>
  </si>
  <si>
    <t>7494004524</t>
  </si>
  <si>
    <t>Modulární přístroje Ostatní přístroje -modulární přístroje Vypínače In 63 A, Ue AC 250/440 V, 3pól</t>
  </si>
  <si>
    <t>689057185</t>
  </si>
  <si>
    <t>7494004522</t>
  </si>
  <si>
    <t>Modulární přístroje Ostatní přístroje -modulární přístroje Vypínače In 40 A, Ue AC 250/440 V, 3pól</t>
  </si>
  <si>
    <t>-1407705776</t>
  </si>
  <si>
    <t>7494458010</t>
  </si>
  <si>
    <t>Montáž nožových pojistkových vložek velikosti 000, 1, 2, 3, 4a</t>
  </si>
  <si>
    <t>25259805</t>
  </si>
  <si>
    <t>7494658012</t>
  </si>
  <si>
    <t>Montáž elektroměrů trojfázových</t>
  </si>
  <si>
    <t>-1539120923</t>
  </si>
  <si>
    <t>7494658020</t>
  </si>
  <si>
    <t>Montáž elektroměrů rozšíření o dvojsazbu</t>
  </si>
  <si>
    <t>-554414001</t>
  </si>
  <si>
    <t>7494658025</t>
  </si>
  <si>
    <t>Montáž elektroměrů rozšíření o pulsní výstup</t>
  </si>
  <si>
    <t>-363541624</t>
  </si>
  <si>
    <t>7494658030</t>
  </si>
  <si>
    <t>Montáž elektroměrů rozšíření o M-bus výstup</t>
  </si>
  <si>
    <t>-840675638</t>
  </si>
  <si>
    <t>7494010346</t>
  </si>
  <si>
    <t>Přístroje pro spínání a ovládání Měřící přístroje, elektroměry Elektroměry ED310.DR.14Z302-00, 3 x 230/400 V, 0,2-63 A</t>
  </si>
  <si>
    <t>1846134124</t>
  </si>
  <si>
    <t>7494008414</t>
  </si>
  <si>
    <t>Pojistkové systémy Výkonové pojistkové vložky Pojistkové vložky Nožové pojistkové vložky, velikost 1 In 40A, Un AC 500 V / DC 440 V, velikost 1, gG - charakteristika pro všeobecné použití, Cd/Pb free</t>
  </si>
  <si>
    <t>-323418783</t>
  </si>
  <si>
    <t>7494008418</t>
  </si>
  <si>
    <t>Pojistkové systémy Výkonové pojistkové vložky Pojistkové vložky Nožové pojistkové vložky, velikost 1 In 63A, Un AC 500 V / DC 440 V, velikost 1, gG - charakteristika pro všeobecné použití, Cd/Pb free</t>
  </si>
  <si>
    <t>-1982808119</t>
  </si>
  <si>
    <t>7494752010</t>
  </si>
  <si>
    <t>Montáž svodičů přepětí pro sítě nn - typ 1+2 (třída B+C) pro třífázové sítě</t>
  </si>
  <si>
    <t>1332854350</t>
  </si>
  <si>
    <t>7494756010</t>
  </si>
  <si>
    <t>Montáž svornic řadových nn včetně upevnění a štítku pro Cu/Al vodiče do 2,5 mm2</t>
  </si>
  <si>
    <t>-910785597</t>
  </si>
  <si>
    <t>7494756014</t>
  </si>
  <si>
    <t>Montáž svornic řadových nn včetně upevnění a štítku pro Cu/Al vodiče do 6 mm2</t>
  </si>
  <si>
    <t>-952659243</t>
  </si>
  <si>
    <t>7494756016</t>
  </si>
  <si>
    <t>Montáž svornic řadových nn včetně upevnění a štítku pro Cu/Al vodiče do 16 mm2</t>
  </si>
  <si>
    <t>427921810</t>
  </si>
  <si>
    <t>7494756040</t>
  </si>
  <si>
    <t>Montáž svornic rozbočovací můstek do 15 x 16 mm2</t>
  </si>
  <si>
    <t>496718321</t>
  </si>
  <si>
    <t>7494010530</t>
  </si>
  <si>
    <t>Přístroje pro spínání a ovládání Svornice a pomocný materiál Svornice Rozbočovací můstek do 15 x 16 mm2</t>
  </si>
  <si>
    <t>896161501</t>
  </si>
  <si>
    <t>7494010366</t>
  </si>
  <si>
    <t>Přístroje pro spínání a ovládání Svornice a pomocný materiál Svornice Svorka RSA  2,5 A řadová bílá</t>
  </si>
  <si>
    <t>684670216</t>
  </si>
  <si>
    <t>7494010378</t>
  </si>
  <si>
    <t>Přístroje pro spínání a ovládání Svornice a pomocný materiál Svornice Svorka RSA  4 A (RSA4) řadová bílá</t>
  </si>
  <si>
    <t>836121659</t>
  </si>
  <si>
    <t>7494010394</t>
  </si>
  <si>
    <t>Přístroje pro spínání a ovládání Svornice a pomocný materiál Svornice Svorka RSA  6 A řadová</t>
  </si>
  <si>
    <t>1343207130</t>
  </si>
  <si>
    <t>7494010406</t>
  </si>
  <si>
    <t>Přístroje pro spínání a ovládání Svornice a pomocný materiál Svornice Svorka RSA 10 A řadová bílá</t>
  </si>
  <si>
    <t>1696923287</t>
  </si>
  <si>
    <t>7494010420</t>
  </si>
  <si>
    <t>Přístroje pro spínání a ovládání Svornice a pomocný materiál Svornice Svorka RSA 16 A řadová bílá</t>
  </si>
  <si>
    <t>-1624753870</t>
  </si>
  <si>
    <t>7498150510</t>
  </si>
  <si>
    <t>Vyhotovení výchozí revizní zprávy pro opravné práce pro objem investičních nákladů do 100 000 Kč</t>
  </si>
  <si>
    <t>-1944329356</t>
  </si>
  <si>
    <t>7498150520</t>
  </si>
  <si>
    <t>Vyhotovení výchozí revizní zprávy pro opravné práce pro objem investičních nákladů přes 500 000 do 1 000 000 Kč</t>
  </si>
  <si>
    <t>-1348137951</t>
  </si>
  <si>
    <t>7498150525</t>
  </si>
  <si>
    <t>Vyhotovení výchozí revizní zprávy příplatek za každých dalších i započatých 500 000 Kč přes 1 000 000 Kč</t>
  </si>
  <si>
    <t>-879281701</t>
  </si>
  <si>
    <t>7498351010</t>
  </si>
  <si>
    <t>Vydání průkazu způsobilosti pro funkční celek, provizorní stav</t>
  </si>
  <si>
    <t>-32645069</t>
  </si>
  <si>
    <t>7499151010</t>
  </si>
  <si>
    <t>Dokončovací práce na elektrickém zařízení</t>
  </si>
  <si>
    <t>hod</t>
  </si>
  <si>
    <t>-422970301</t>
  </si>
  <si>
    <t>7499151020</t>
  </si>
  <si>
    <t>Dokončovací práce úprava zapojení stávajících kabelových skříní/rozvaděčů</t>
  </si>
  <si>
    <t>-1153466871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</si>
  <si>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</si>
  <si>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</si>
  <si>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</si>
  <si>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</si>
  <si>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</si>
  <si>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CS ÚRS 2021 02</t>
  </si>
  <si>
    <t>1486142796</t>
  </si>
  <si>
    <t>460150164</t>
  </si>
  <si>
    <t>Hloubení kabelových zapažených i nezapažených rýh ručně š 35 cm, hl 80 cm, v hornině tř 4</t>
  </si>
  <si>
    <t>URS 2020 02</t>
  </si>
  <si>
    <t>458205406</t>
  </si>
  <si>
    <t>460270173</t>
  </si>
  <si>
    <t>Zazdění skříní nn bez koncového dílu hloubky do 30 cm, výšky 60 cm a šířky do 60 cm</t>
  </si>
  <si>
    <t>2064938642</t>
  </si>
  <si>
    <t>460270179</t>
  </si>
  <si>
    <t>Zazdění skříní nn bez koncového dílu hloubky do 30 cm, výšky 60 cm a šířky do 150 cm</t>
  </si>
  <si>
    <t>-2086415709</t>
  </si>
  <si>
    <t>460510034</t>
  </si>
  <si>
    <t>Kabelové prostupy z trub betonových do otvoru ve zdivu, průměru do 15 cm</t>
  </si>
  <si>
    <t>715360620</t>
  </si>
  <si>
    <t>460560164</t>
  </si>
  <si>
    <t>Zásyp rýh ručně šířky 35 cm, hloubky 80 cm, z horniny třídy 4</t>
  </si>
  <si>
    <t>71185249</t>
  </si>
  <si>
    <t>460620007</t>
  </si>
  <si>
    <t>Zatravnění včetně zalití vodou na rovině</t>
  </si>
  <si>
    <t>-1168714154</t>
  </si>
  <si>
    <t>460620014</t>
  </si>
  <si>
    <t>Provizorní úprava terénu se zhutněním, v hornině tř 4</t>
  </si>
  <si>
    <t>97772990</t>
  </si>
  <si>
    <t>460680401</t>
  </si>
  <si>
    <t>Vysekání kapes a výklenků ve zdivu z lehkých betonů, dutých cihel a tvárnic pro krabice 7x7x5 cm</t>
  </si>
  <si>
    <t>1957546971</t>
  </si>
  <si>
    <t>460680485</t>
  </si>
  <si>
    <t>Vysekání kapes a výklenků ve zdivu cihelném pro elinstalační zařízení plochy přes 0,25 m2</t>
  </si>
  <si>
    <t>-1311600978</t>
  </si>
  <si>
    <t>460680595</t>
  </si>
  <si>
    <t>Vysekání rýh pro montáž trubek a kabelů v cihelných zdech hloubky do 5 cm a šířky do 15 cm</t>
  </si>
  <si>
    <t>741472712</t>
  </si>
  <si>
    <t>PS - Provozní soubory</t>
  </si>
  <si>
    <t>14-01 - STRUKTUROVANÁ KABELÁŽ</t>
  </si>
  <si>
    <t>D1 - Sdělovací zařízení</t>
  </si>
  <si>
    <t>Sdělovací zařízení</t>
  </si>
  <si>
    <t>75JB11R</t>
  </si>
  <si>
    <t>DATOVÝ ROZVADĚČ 19" 600X600 DO 15 U</t>
  </si>
  <si>
    <t>KUS</t>
  </si>
  <si>
    <t>75JB1XR</t>
  </si>
  <si>
    <t>DATOVÝ ROZVADĚČ 19" 600X600 - MONTÁŽ</t>
  </si>
  <si>
    <t>Poznámka k položce:_x000D_
dle technické zprávy a výkresové dokumentace</t>
  </si>
  <si>
    <t>75JA54R</t>
  </si>
  <si>
    <t>ROZVADĚČ STRUKT. KABELÁŽE, PATCHPANEL OSAZENÝ, 48 ZÁSUVEK, DODÁVKA</t>
  </si>
  <si>
    <t>75JA53R</t>
  </si>
  <si>
    <t>ROZVADĚČ STRUKT. KABELÁŽE, TELEFONNÍ PANEL, 25 ZÁSUVEK, DODÁVKA</t>
  </si>
  <si>
    <t>75JA51R</t>
  </si>
  <si>
    <t>ROZVADĚČ STRUKT. KABELÁŽE, ORGANIZER-DODÁVKA</t>
  </si>
  <si>
    <t>75JA5XR</t>
  </si>
  <si>
    <t>ROZVADĚČ STRUKT. KABELÁŽE, MONTÁŽ ORGANIZERU, PATCHPANELU</t>
  </si>
  <si>
    <t>75M826R</t>
  </si>
  <si>
    <t>SWITCH ETHERNET 48 PORTŮ</t>
  </si>
  <si>
    <t>75M91XR</t>
  </si>
  <si>
    <t>DATOVÁ INFRASTRUKTURA LAN, SWITCH ETHERNET L2 - MONTÁŽ</t>
  </si>
  <si>
    <t>75M95XR</t>
  </si>
  <si>
    <t>DATOVÁ INFRASTRUKTURA LAN, MODEM - MONTÁŽ</t>
  </si>
  <si>
    <t>75M95YR</t>
  </si>
  <si>
    <t>DATOVÁ INFRASTRUKTURA LAN, MODEM - DEMONTÁŽ</t>
  </si>
  <si>
    <t>75M922R</t>
  </si>
  <si>
    <t>DATOVÁ INFRASTRUKTURA LAN, PRŮMYSLOVÝ SWITCH - L2 8X10/100</t>
  </si>
  <si>
    <t>75M92XR</t>
  </si>
  <si>
    <t>DATOVÁ INFRASTRUKTURA LAN, PRŮMYSLOVÝ SWITCH - MONTÁŽ</t>
  </si>
  <si>
    <t>75M927R</t>
  </si>
  <si>
    <t>DATOVÁ INFRASTRUKTURA LAN, PRŮMYSLOVÝSWITCH - DOPLNĚNÍ 1GB SFP</t>
  </si>
  <si>
    <t>75M96XR</t>
  </si>
  <si>
    <t>DATOVÁ INFRASTRUKTURA LAN, MEDIAKONVERTOR - MONTÁŽ</t>
  </si>
  <si>
    <t>75J911R</t>
  </si>
  <si>
    <t>PATCHCORD 1M</t>
  </si>
  <si>
    <t>75K321R</t>
  </si>
  <si>
    <t>ZÁLOŽNÍ ZDROJ UPS 230 V DO 1000 VA - DODÁVKA</t>
  </si>
  <si>
    <t>75K32X</t>
  </si>
  <si>
    <t>ZÁLOŽNÍ ZDROJ UPS 230 V DO 1000 VA - MONTÁŽ</t>
  </si>
  <si>
    <t>75JA21R</t>
  </si>
  <si>
    <t>ZÁSUVKA DATOVÁ 2xRJ45 POD OMÍTKU</t>
  </si>
  <si>
    <t>75JA2XR</t>
  </si>
  <si>
    <t>ZÁSUVKA DATOVÁ 2xRJ45 - MONTÁŽ</t>
  </si>
  <si>
    <t>75IF21R</t>
  </si>
  <si>
    <t>ROZPOJOVACÍ SVORKOVNICE 2/10, 2/8</t>
  </si>
  <si>
    <t>75IF2XR</t>
  </si>
  <si>
    <t>ROZPOJOVACÍ SVORKOVNICE 2/10, 2/8 - MONTÁŽ</t>
  </si>
  <si>
    <t>75IF91R</t>
  </si>
  <si>
    <t>KONSTRUKCE DO SKŘÍNĚ 19" PRO UPEVNĚNÍ ZAŘÍZENÍ</t>
  </si>
  <si>
    <t>75IF9XR</t>
  </si>
  <si>
    <t>KONSTRUKCE DO SKŘÍNĚ 19" PRO UPEVNĚNÍ ZAŘÍZENÍ - MONTÁŽ</t>
  </si>
  <si>
    <t>75IH32R</t>
  </si>
  <si>
    <t>UKONČENÍ KABELU FORMA KABELOVÁ DÉLKY DO 0,5 M DO 25XN</t>
  </si>
  <si>
    <t>75II11R</t>
  </si>
  <si>
    <t>SPOJKA PRO CELOPLASTOVÉ KABELY BEZ PANCÍŘE DO 100 ŽIL</t>
  </si>
  <si>
    <t>75II1XR</t>
  </si>
  <si>
    <t>SPOJKA PRO CELOPLASTOVÉ KABELY BEZ PANCÍŘE - MONTÁŽ</t>
  </si>
  <si>
    <t>75IE2YR</t>
  </si>
  <si>
    <t>SKŘÍŇ ROZVODNÁ DO 100 PÁRŮ - DEMONTÁŽ</t>
  </si>
  <si>
    <t>75O661R</t>
  </si>
  <si>
    <t>ZVONKOVÉ TLAČÍTKO - DODÁVKA, MONTÁŽ</t>
  </si>
  <si>
    <t>75O5M1R</t>
  </si>
  <si>
    <t>ZVONEK ELEKTRICKÝ - DODÁVKA, MONTÁŽ</t>
  </si>
  <si>
    <t>75K211R</t>
  </si>
  <si>
    <t>ZVONKOVÝ TRANSFORMÁTOR - DODÁVKA, MONTÁŽ</t>
  </si>
  <si>
    <t>75J311R</t>
  </si>
  <si>
    <t>KABEL SDĚLOVACÍ PRO STRUKTUROVANOU KABELÁŽ UTP</t>
  </si>
  <si>
    <t>KMPÁR</t>
  </si>
  <si>
    <t>75J31XR</t>
  </si>
  <si>
    <t>KABEL SDĚLOVACÍ PRO STRUKTUROVANOU KABELÁŽ UTP - MONTÁŽ</t>
  </si>
  <si>
    <t>75I112R</t>
  </si>
  <si>
    <t>KABEL ZEMNÍ JEDNOPLÁŠŤOVÝ BEZ PANCÍŘE PRŮMĚRU ŽÍLY 0,6 MM DO 25XN</t>
  </si>
  <si>
    <t>KMČTYŘKA</t>
  </si>
  <si>
    <t>75I11XR</t>
  </si>
  <si>
    <t>KABEL ZEMNÍ JEDNOPLÁŠŤOVÝ BEZ PANCÍŘE PRŮMĚRU ŽÍLY 0,6 MM - MONTÁŽ</t>
  </si>
  <si>
    <t>75I11YR</t>
  </si>
  <si>
    <t>KABEL ZEMNÍ JEDNOPLÁŠŤOVÝ BEZ PANCÍŘE PRŮMĚRU ŽÍLY 0,6 MM - DEMONTÁŽ</t>
  </si>
  <si>
    <t>703412R</t>
  </si>
  <si>
    <t>ELEKTROINSTALAČNÍ TRUBKA PLASTOVÁ VČETNĚ UPEVNĚNÍ A PŘÍSLUŠENSTVÍ DN PRŮMĚRU PŘES 25 DO 40 MM</t>
  </si>
  <si>
    <t>703413R</t>
  </si>
  <si>
    <t>ELEKTROINSTALAČNÍ TRUBKA PLASTOVÁ VČETNĚ UPEVNĚNÍ A PŘÍSLUŠENSTVÍ DN PRŮMĚRU PŘES 40 MM</t>
  </si>
  <si>
    <t>702511R</t>
  </si>
  <si>
    <t>PRŮRAZ ZDIVEM (PŘÍČKOU) ZDĚNÝM TLOUŠŤKY DO 45 CM</t>
  </si>
  <si>
    <t>75L3J1R</t>
  </si>
  <si>
    <t>MEŘENÍ, CERTIFIKACE SYSTÉMU, PROTOKOLY</t>
  </si>
  <si>
    <t>KOMPLET</t>
  </si>
  <si>
    <t>747301R</t>
  </si>
  <si>
    <t>PROVEDENÍ PROHLÍDKY A ZKOUŠKY PRÁVNICKOU OSOBOU, VYDÁNÍ PRŮKAZU ZPŮSOBILOSTI</t>
  </si>
  <si>
    <t>75J31YR</t>
  </si>
  <si>
    <t>DEMONTÁŽ TELEFONNÍCH A DATOVÝCH ROZVODŮ</t>
  </si>
  <si>
    <t>75L281R</t>
  </si>
  <si>
    <t>DEMONTÁŽ HODINOVÉHO ZAŘÍZENÍ DO 25 PRVKŮ</t>
  </si>
  <si>
    <t>22000154R</t>
  </si>
  <si>
    <t>OCHRANA STÁVAJÍCÍCH ZAŘÍZENÍ BĚHEM STAVBY (NAPŘ. BEDNĚNÍM) - dle technické zprávy</t>
  </si>
  <si>
    <t>701011R</t>
  </si>
  <si>
    <t>Vytyčení trasy - dle technické zprávy</t>
  </si>
  <si>
    <t>22000017R</t>
  </si>
  <si>
    <t>Úprava provozní dokumentace - dle technické zprávy</t>
  </si>
  <si>
    <t>22000019R</t>
  </si>
  <si>
    <t>Dozor správce zařízení - dle technické zprávy</t>
  </si>
  <si>
    <t>14-02 - PZTS</t>
  </si>
  <si>
    <t>75O512R</t>
  </si>
  <si>
    <t>EZS, ÚSTŘEDNA DO 96 ZÓN</t>
  </si>
  <si>
    <t>Poznámka k položce:_x000D_
výkaz výměr</t>
  </si>
  <si>
    <t>75O51XR</t>
  </si>
  <si>
    <t>EZS, ÚSTŘEDNA - MONTÁŽ</t>
  </si>
  <si>
    <t>75O5J3R</t>
  </si>
  <si>
    <t>EZS, KOMUNIKAČNÍ ROZHRANÍ - TELEFONNÍ KOMUNIKÁTOR</t>
  </si>
  <si>
    <t>75O5JXR</t>
  </si>
  <si>
    <t>EZS, KOMUNIKAČNÍ ROZHRANÍ - MONTÁŽ</t>
  </si>
  <si>
    <t>75O552R</t>
  </si>
  <si>
    <t>EZS, KONCENTRÁTOR 8 ZÓN + 4 PGM VÝSTUPY V KOVOVÉM KRYTU</t>
  </si>
  <si>
    <t>75O55XR</t>
  </si>
  <si>
    <t>EZS, KONCENTRÁTOR - MONTÁŽ</t>
  </si>
  <si>
    <t>75O571R</t>
  </si>
  <si>
    <t>EZS, MAGNETICKÝ KONTAKT PLASTOVÝ - LEHKÉ PROVEDENÍ</t>
  </si>
  <si>
    <t>75O57XR</t>
  </si>
  <si>
    <t>EZS, MAGNETICKÝ KONTAKT - MONTÁŽ</t>
  </si>
  <si>
    <t>75O592R</t>
  </si>
  <si>
    <t>EZS, PROSTOROVÝ DETEKTOR DUÁLNÍ</t>
  </si>
  <si>
    <t>75O581R</t>
  </si>
  <si>
    <t>EZS, PROSTOROVÝ DETEKTOR PIR</t>
  </si>
  <si>
    <t>75O59XR</t>
  </si>
  <si>
    <t>EZS, PROSTOROVÝ DETEKTOR - MONTÁŽ</t>
  </si>
  <si>
    <t>75O5B1R</t>
  </si>
  <si>
    <t>EZS, HLÁSIČ KOUŘE</t>
  </si>
  <si>
    <t>75O5BXR</t>
  </si>
  <si>
    <t>EZS, HLÁSIČ KOUŘE - MONTÁŽ</t>
  </si>
  <si>
    <t>75O1B1R1</t>
  </si>
  <si>
    <t>EZS, HLÁSIČ TLAČÍTKOVÝ - LEHKÉ PROVEDENÍ</t>
  </si>
  <si>
    <t>75O1BXR1</t>
  </si>
  <si>
    <t>EZS, HLÁSIČ - MONTÁŽ</t>
  </si>
  <si>
    <t>EZS, SIRÉNA VNITŘNÍ</t>
  </si>
  <si>
    <t>75O5M2R</t>
  </si>
  <si>
    <t>EZS, SIRÉNA S MAJÁKEM VENKOVNÍ</t>
  </si>
  <si>
    <t>75O5MXR</t>
  </si>
  <si>
    <t>EZS, SIRÉNA - MONTÁŽ</t>
  </si>
  <si>
    <t>75O5K1R</t>
  </si>
  <si>
    <t>EZS, PŘEPĚŤOVÁ OCHRANA SBĚRNICE</t>
  </si>
  <si>
    <t>75O5KXR</t>
  </si>
  <si>
    <t>EZS, PŘEPĚŤOVÁ OCHRANA SBĚRNICE - MONTÁŽ</t>
  </si>
  <si>
    <t>75J321R</t>
  </si>
  <si>
    <t>KABEL SDĚLOVACÍ PRO STRUKTUROVANOU KABELÁŽ FTP/STP</t>
  </si>
  <si>
    <t>75J32XR</t>
  </si>
  <si>
    <t>KABEL SDĚLOVACÍ PRO STRUKTUROVANOU KABELÁŽ FTP/STP - MONTÁŽ</t>
  </si>
  <si>
    <t>742G11R</t>
  </si>
  <si>
    <t>KABEL NN DVOU- A TŘÍŽÍLOVÝ CU S PLASTOVOU IZOLACÍ DO 2,5 MM2</t>
  </si>
  <si>
    <t>742L11R</t>
  </si>
  <si>
    <t>UKONČENÍ DVOU AŽ PĚTIŽÍLOVÉHO KABELU V ROZVADĚČI NEBO NA PŘÍSTROJI DO 2,5 MM2</t>
  </si>
  <si>
    <t>703412 R</t>
  </si>
  <si>
    <t>703722R</t>
  </si>
  <si>
    <t>KABELOVÁ PŘÍCHYTKA PRO ROZSAH UPNUTÍ OD 26 DO 50 MM</t>
  </si>
  <si>
    <t>75O5O1R</t>
  </si>
  <si>
    <t>EZS, ŠKOLENÍ A ZÁCVIK PERSONÁLU OBSLUHUJÍCÍHO ZAŘÍZENÍ EZS</t>
  </si>
  <si>
    <t>HOD</t>
  </si>
  <si>
    <t>75O5O2R</t>
  </si>
  <si>
    <t>EZS, ZÁVĚREČNÉ OŽIVENÍ, NASTAVENÍ A FUNKČNÍ ODZKOUŠENÍ ZAŘÍZENÍ EZS</t>
  </si>
  <si>
    <t>75O5O3R</t>
  </si>
  <si>
    <t>EZS, PŘEZKOUŠENÍ ÚSTŘEDNY EZS</t>
  </si>
  <si>
    <t>75O5O4R</t>
  </si>
  <si>
    <t>EZS, UVEDENÍ ÚSTŘEDNY EZS DO TRVALÉHO PROVOZU</t>
  </si>
  <si>
    <t>75O5O5R</t>
  </si>
  <si>
    <t>EZS, REVIZE ÚSTŘEDNY EZS</t>
  </si>
  <si>
    <t>75O1E8R1</t>
  </si>
  <si>
    <t>EZS, PROVOZNÍ KNIHA</t>
  </si>
  <si>
    <t>OTKSP</t>
  </si>
  <si>
    <t>14-03 - KAMEROVÝ SYSTÉM</t>
  </si>
  <si>
    <t>75L421R</t>
  </si>
  <si>
    <t>KAMERA DIGITÁLNÍ (IP) PEVNÁ, DRŽÁK</t>
  </si>
  <si>
    <t>75L42XR</t>
  </si>
  <si>
    <t>KAMERA DIGITÁLNÍ (IP) - MONTÁŽ</t>
  </si>
  <si>
    <t>75L451R</t>
  </si>
  <si>
    <t>KAMEROVÝ SERVER - ZÁZNAMOVÉ ZAŘÍZENÍ, DO 8 KAMER (HW, SW, LICENCE)</t>
  </si>
  <si>
    <t>75L45XR</t>
  </si>
  <si>
    <t>KAMEROVÝ SERVER - MONTÁŽ</t>
  </si>
  <si>
    <t>75M824R1</t>
  </si>
  <si>
    <t>SWITCH ETHERNET L2 DO 8 PORTŮ, PoE, PRŮMYSLOVÉ PROVEDENÍ</t>
  </si>
  <si>
    <t>75M85XR</t>
  </si>
  <si>
    <t>SWITCH ETHERNET L2 DO 8 PORTŮ, PoE - MONTÁŽ</t>
  </si>
  <si>
    <t>75L461R</t>
  </si>
  <si>
    <t>KLIENSTKÉ PRACOVIŠTĚ - DODÁVKA</t>
  </si>
  <si>
    <t>75L46XR</t>
  </si>
  <si>
    <t>KLIENSTKÉ PRACOVIŠTĚ - MONTÁŽ</t>
  </si>
  <si>
    <t>75L482R</t>
  </si>
  <si>
    <t>PŘÍSLUŠENSTVÍ KS - PŘEPĚŤOVÁ OCHRANA PRO KS</t>
  </si>
  <si>
    <t>75L481R1</t>
  </si>
  <si>
    <t>Příslušenství KS - IR přísvit</t>
  </si>
  <si>
    <t>75L48XR</t>
  </si>
  <si>
    <t>PŘÍSLUŠENSTVÍ KS - MONTÁŽ</t>
  </si>
  <si>
    <t>75L491R</t>
  </si>
  <si>
    <t>ZPROVOZNĚNÍ A NASTAVENÍ KAMERY</t>
  </si>
  <si>
    <t>75L492R</t>
  </si>
  <si>
    <t>ZPROVOZNĚNÍ A NASTAVENÍ POHLEDU KAMERY</t>
  </si>
  <si>
    <t>75L48XR1</t>
  </si>
  <si>
    <t>Tabulka "Prostor je střežen kamerovým systém se záznamem" (provedení dle předpisů SŽ)</t>
  </si>
  <si>
    <t>Poznámka k položce:_x000D_
dle technické zprávy a platných směrnic SŽDC</t>
  </si>
  <si>
    <t>75L493R</t>
  </si>
  <si>
    <t>ZPROVOZNĚNÍ A NASTAVENÍ KAMEROVÉHO SYSTÉMU</t>
  </si>
  <si>
    <t>75L494R</t>
  </si>
  <si>
    <t>ZPROVOZNĚNÍ A NASTAVENÍ ŠKOLENÍ A ZÁCVIK PERSONÁLU OBSLUHUJÍCÍHO KAMEROVÝ SYSTÉM</t>
  </si>
  <si>
    <t>75L496R1</t>
  </si>
  <si>
    <t>PŘIPOJENÍ KAMEROVÉHO SYSTÉMU - KONFIGURAČNÍ PRÁCE</t>
  </si>
  <si>
    <t>703411R</t>
  </si>
  <si>
    <t>ELEKTROINSTALAČNÍ TRUBKA PLASTOVÁ VČETNĚ UPEVNĚNÍ A PŘÍSLUŠENSTVÍ DN PRŮMĚRU DO 25 MM</t>
  </si>
  <si>
    <t>703752R</t>
  </si>
  <si>
    <t>UCPÁVKA STĚNOU/STROPEM, TL DO 50CM (dle technické zprávy a PBŘ)</t>
  </si>
  <si>
    <t>ŠÉFMONTÁŽE, ZKOUŠENÍ, OŽIVENÍ, REVIZE KAMEROVÉHO SYSTÉMU</t>
  </si>
  <si>
    <t>14-50 - CHRÁNIČKA PRO PŘÍPOJKU TO HODONÍN</t>
  </si>
  <si>
    <t>KM</t>
  </si>
  <si>
    <t>75I921R</t>
  </si>
  <si>
    <t>OPTOTRUBKA HDPE S LANKEM PRŮMĚRU DO 40 MM</t>
  </si>
  <si>
    <t>75I92XR</t>
  </si>
  <si>
    <t>OPTOTRUBKA HDPE S LANKEM - MONTÁŽ</t>
  </si>
  <si>
    <t>75I961R</t>
  </si>
  <si>
    <t>OPTOTRUBKA - HERMETIZACE ÚSEKU DO 2000 M</t>
  </si>
  <si>
    <t>ÚSEK</t>
  </si>
  <si>
    <t>75I962R</t>
  </si>
  <si>
    <t>OPTOTRUBKA - KALIBRACE</t>
  </si>
  <si>
    <t>75IA11R</t>
  </si>
  <si>
    <t>OPTOTRUBKOVÁ SPOJKA PRŮMĚRU DO 40 MM</t>
  </si>
  <si>
    <t>75IA1XR</t>
  </si>
  <si>
    <t>OPTOTRUBKOVÁ SPOJKA - MONTÁŽ</t>
  </si>
  <si>
    <t>132838R</t>
  </si>
  <si>
    <t>HLOUBENÍ RÝH ŠÍŘ DO 2M PAŽ I NEPAŽ TŘ. II, ODVOZ DO 20KM</t>
  </si>
  <si>
    <t>17411R</t>
  </si>
  <si>
    <t>ZÁSYP JAM A RÝH ZEMINOU SE ZHUTNĚNÍM</t>
  </si>
  <si>
    <t>702312R1</t>
  </si>
  <si>
    <t>ZAKRYTÍ KABELŮ VÝSTRAŽNOU FÓLIÍ ŠÍŘKY PŘES 20 DO 40 CM</t>
  </si>
  <si>
    <t>702312R1.1</t>
  </si>
  <si>
    <t>FÓLIE VÝSTRAŽNÁ ŠÍŘKY PŘES 20 DO 40 CM</t>
  </si>
  <si>
    <t>702411R</t>
  </si>
  <si>
    <t>KABELOVÝ PROSTUP DO OBJEKTU PŘES ZÁKLAD ZDĚNÝ SVĚTLÉ ŠÍŘKY DO 100 MM</t>
  </si>
  <si>
    <t>701005R</t>
  </si>
  <si>
    <t>VYHLEDÁVACÍ MARKER ZEMNÍ S MOŽNOSTÍ ZÁPISU</t>
  </si>
  <si>
    <t>703761R</t>
  </si>
  <si>
    <t>KABELOVÁ UCPÁVKA VODĚ ODOLNÁ PRO VNITŘNÍ PRŮMĚR OTVORU DO 60 MM - UTĚSNĚNÍ PROSTUPU</t>
  </si>
  <si>
    <t>701ADCR</t>
  </si>
  <si>
    <t>Geodetické zaměření trasy - dle technické zprávy</t>
  </si>
  <si>
    <t>VRN - Vedlejší náklady</t>
  </si>
  <si>
    <t>VRN1 - Průzkumné, geodetické a projektové práce</t>
  </si>
  <si>
    <t>VRN3 - Zařízení staveniště</t>
  </si>
  <si>
    <t>VRN4 - Inženýrská činnost</t>
  </si>
  <si>
    <t>VRN1</t>
  </si>
  <si>
    <t>Průzkumné, geodetické a projektové práce</t>
  </si>
  <si>
    <t>013254000</t>
  </si>
  <si>
    <t>Dokumentace skutečného provedení stavby</t>
  </si>
  <si>
    <t>CS ÚRS 2020 02</t>
  </si>
  <si>
    <t>1024</t>
  </si>
  <si>
    <t>-1038011015</t>
  </si>
  <si>
    <t>VRN3</t>
  </si>
  <si>
    <t>Zařízení staveniště</t>
  </si>
  <si>
    <t>030001000</t>
  </si>
  <si>
    <t>1040670228</t>
  </si>
  <si>
    <t>VRN4</t>
  </si>
  <si>
    <t>Inženýrská činnost</t>
  </si>
  <si>
    <t>041403000</t>
  </si>
  <si>
    <t>Koordinátor BOZP na staveništi</t>
  </si>
  <si>
    <t>1342582215</t>
  </si>
  <si>
    <t>042503000</t>
  </si>
  <si>
    <t>Plán BOZP na staveništi</t>
  </si>
  <si>
    <t>1982986269</t>
  </si>
  <si>
    <t>Oprava_omítek</t>
  </si>
  <si>
    <t>Oprava omítek</t>
  </si>
  <si>
    <t>248,404</t>
  </si>
  <si>
    <t>99,13</t>
  </si>
  <si>
    <t>Podlaha</t>
  </si>
  <si>
    <t>Oprava podlahy</t>
  </si>
  <si>
    <t>99,77</t>
  </si>
  <si>
    <t>Štuk</t>
  </si>
  <si>
    <t>24,5</t>
  </si>
  <si>
    <t>OP - Oprava</t>
  </si>
  <si>
    <t>783 - Dokončovací práce - nátěry</t>
  </si>
  <si>
    <t>611315412</t>
  </si>
  <si>
    <t>Oprava vnitřní vápenné hladké omítky stropů v rozsahu plochy do 30%</t>
  </si>
  <si>
    <t>891886332</t>
  </si>
  <si>
    <t>612311131</t>
  </si>
  <si>
    <t>Potažení vnitřních stěn vápenným štukem tloušťky do 3 mm</t>
  </si>
  <si>
    <t>-1514305660</t>
  </si>
  <si>
    <t>potažení nového zateplováku v mč.21</t>
  </si>
  <si>
    <t>7,00*3,50</t>
  </si>
  <si>
    <t>612315422</t>
  </si>
  <si>
    <t>Oprava vnitřní vápenné štukové omítky stěn v rozsahu plochy do 30%</t>
  </si>
  <si>
    <t>-1741240838</t>
  </si>
  <si>
    <t>(2,81+7,00+2,81)*3,50</t>
  </si>
  <si>
    <t>-2,10*1,75</t>
  </si>
  <si>
    <t>-2,60*2,50</t>
  </si>
  <si>
    <t>(4,04+6,69)*2*3,50</t>
  </si>
  <si>
    <t>-1,10*1,97</t>
  </si>
  <si>
    <t>(2,07+3,47)*2*3,50</t>
  </si>
  <si>
    <t>mč 24</t>
  </si>
  <si>
    <t>(2,07+2,97)*2*3,50</t>
  </si>
  <si>
    <t>mč 25</t>
  </si>
  <si>
    <t>(6,28+6,05)*2*3,50</t>
  </si>
  <si>
    <t>-2,10*2,50</t>
  </si>
  <si>
    <t>2035447710</t>
  </si>
  <si>
    <t>-1161136237</t>
  </si>
  <si>
    <t>24,5*1,02 'Přepočtené koeficientem množství</t>
  </si>
  <si>
    <t>633992111</t>
  </si>
  <si>
    <t>Odmaštění betonových podlah od olejových nánosů</t>
  </si>
  <si>
    <t>-444272470</t>
  </si>
  <si>
    <t>20,78</t>
  </si>
  <si>
    <t>27,03</t>
  </si>
  <si>
    <t>7,18</t>
  </si>
  <si>
    <t>6,15</t>
  </si>
  <si>
    <t>37,99</t>
  </si>
  <si>
    <t>163495578</t>
  </si>
  <si>
    <t>816995746</t>
  </si>
  <si>
    <t>1045265046</t>
  </si>
  <si>
    <t>2,10*1,75*3</t>
  </si>
  <si>
    <t>-1765887078</t>
  </si>
  <si>
    <t>2,60*2,50</t>
  </si>
  <si>
    <t>2,00*2,50</t>
  </si>
  <si>
    <t>978011141</t>
  </si>
  <si>
    <t>Otlučení (osekání) vnitřní vápenné nebo vápenocementové omítky stropů v rozsahu do 30 %</t>
  </si>
  <si>
    <t>-1434116516</t>
  </si>
  <si>
    <t>985131111</t>
  </si>
  <si>
    <t>Očištění ploch stěn, rubu kleneb a podlah tlakovou vodou</t>
  </si>
  <si>
    <t>1313155837</t>
  </si>
  <si>
    <t>-537068972</t>
  </si>
  <si>
    <t>491150375</t>
  </si>
  <si>
    <t>-1186343661</t>
  </si>
  <si>
    <t>38,108*19 'Přepočtené koeficientem množství</t>
  </si>
  <si>
    <t>-1251056958</t>
  </si>
  <si>
    <t>-1808807376</t>
  </si>
  <si>
    <t>-1730380596</t>
  </si>
  <si>
    <t>Starý_strop*2</t>
  </si>
  <si>
    <t>-2089652756</t>
  </si>
  <si>
    <t>199,54*1,02 'Přepočtené koeficientem množství</t>
  </si>
  <si>
    <t>-614240553</t>
  </si>
  <si>
    <t>-943563763</t>
  </si>
  <si>
    <t>99,77*1,1 'Přepočtené koeficientem množství</t>
  </si>
  <si>
    <t>-1567846485</t>
  </si>
  <si>
    <t>367331717</t>
  </si>
  <si>
    <t>1914246062</t>
  </si>
  <si>
    <t>19,80+41,99+37,98</t>
  </si>
  <si>
    <t>686706170</t>
  </si>
  <si>
    <t>100,00</t>
  </si>
  <si>
    <t>-844274721</t>
  </si>
  <si>
    <t>763131432</t>
  </si>
  <si>
    <t>SDK podhled deska 1xDF 15 bez izolace dvouvrstvá spodní kce profil CD+UD REI 90</t>
  </si>
  <si>
    <t>-887913347</t>
  </si>
  <si>
    <t>763131714</t>
  </si>
  <si>
    <t>SDK podhled základní penetrační nátěr</t>
  </si>
  <si>
    <t>742250260</t>
  </si>
  <si>
    <t>763131765</t>
  </si>
  <si>
    <t>Příplatek k SDK podhledu za výšku zavěšení přes 0,5 do 1,0 m</t>
  </si>
  <si>
    <t>-767096322</t>
  </si>
  <si>
    <t>998763200</t>
  </si>
  <si>
    <t>Přesun hmot procentní pro dřevostavby v objektech v do 6 m</t>
  </si>
  <si>
    <t>-68624261</t>
  </si>
  <si>
    <t>316435019</t>
  </si>
  <si>
    <t>2,10*3</t>
  </si>
  <si>
    <t>783</t>
  </si>
  <si>
    <t>Dokončovací práce - nátěry</t>
  </si>
  <si>
    <t>783932171</t>
  </si>
  <si>
    <t>Celoplošné vyrovnání betonové podlahy cementovou stěrkou tloušťky do 3 mm</t>
  </si>
  <si>
    <t>-1283777331</t>
  </si>
  <si>
    <t>783932181</t>
  </si>
  <si>
    <t>Příplatek k ceně celoplošného betonové podlahy cementovou stěrkou za každý další 1 mm přes 3 mm</t>
  </si>
  <si>
    <t>-954604541</t>
  </si>
  <si>
    <t>99,13*7 'Přepočtené koeficientem množství</t>
  </si>
  <si>
    <t>783933151</t>
  </si>
  <si>
    <t>Penetrační epoxidový nátěr hladkých betonových podlah</t>
  </si>
  <si>
    <t>-68894181</t>
  </si>
  <si>
    <t>783937163</t>
  </si>
  <si>
    <t>Krycí dvojnásobný epoxidový rozpouštědlový nátěr betonové podlahy</t>
  </si>
  <si>
    <t>-1315909366</t>
  </si>
  <si>
    <t>50982175</t>
  </si>
  <si>
    <t>SEZNAM FIGUR</t>
  </si>
  <si>
    <t>Výměra</t>
  </si>
  <si>
    <t xml:space="preserve"> IN/ SO/ 01</t>
  </si>
  <si>
    <t>Použití figury:</t>
  </si>
  <si>
    <t xml:space="preserve"> OP/ 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</si>
</sst>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22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4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6" t="s">
        <v>14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P5" s="22"/>
      <c r="AQ5" s="22"/>
      <c r="AR5" s="20"/>
      <c r="BE5" s="293" t="s">
        <v>15</v>
      </c>
      <c r="BS5" s="17" t="s">
        <v>16</v>
      </c>
    </row>
    <row r="6" spans="1:74" s="1" customFormat="1" ht="36.950000000000003" customHeight="1">
      <c r="B6" s="21"/>
      <c r="C6" s="22"/>
      <c r="D6" s="28" t="s">
        <v>17</v>
      </c>
      <c r="E6" s="22"/>
      <c r="F6" s="22"/>
      <c r="G6" s="22"/>
      <c r="H6" s="22"/>
      <c r="I6" s="22"/>
      <c r="J6" s="22"/>
      <c r="K6" s="298" t="s">
        <v>18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2"/>
      <c r="AQ6" s="22"/>
      <c r="AR6" s="20"/>
      <c r="BE6" s="294"/>
      <c r="BS6" s="17" t="s">
        <v>16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E7" s="294"/>
      <c r="BS7" s="17" t="s">
        <v>16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94"/>
      <c r="BS8" s="17" t="s">
        <v>16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4"/>
      <c r="BS9" s="17" t="s">
        <v>16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294"/>
      <c r="BS10" s="17" t="s">
        <v>16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94"/>
      <c r="BS11" s="17" t="s">
        <v>16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4"/>
      <c r="BS12" s="17" t="s">
        <v>16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94"/>
      <c r="BS13" s="17" t="s">
        <v>16</v>
      </c>
    </row>
    <row r="14" spans="1:74">
      <c r="B14" s="21"/>
      <c r="C14" s="22"/>
      <c r="D14" s="22"/>
      <c r="E14" s="299" t="s">
        <v>30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94"/>
      <c r="BS14" s="17" t="s">
        <v>16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4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29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94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4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35</v>
      </c>
      <c r="AO19" s="22"/>
      <c r="AP19" s="22"/>
      <c r="AQ19" s="22"/>
      <c r="AR19" s="20"/>
      <c r="BE19" s="29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94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4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4"/>
    </row>
    <row r="23" spans="1:71" s="1" customFormat="1" ht="16.5" customHeight="1">
      <c r="B23" s="21"/>
      <c r="C23" s="22"/>
      <c r="D23" s="22"/>
      <c r="E23" s="301" t="s">
        <v>1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22"/>
      <c r="AP23" s="22"/>
      <c r="AQ23" s="22"/>
      <c r="AR23" s="20"/>
      <c r="BE23" s="29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4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2">
        <f>ROUND(AG94,2)</f>
        <v>0</v>
      </c>
      <c r="AL26" s="303"/>
      <c r="AM26" s="303"/>
      <c r="AN26" s="303"/>
      <c r="AO26" s="303"/>
      <c r="AP26" s="36"/>
      <c r="AQ26" s="36"/>
      <c r="AR26" s="39"/>
      <c r="BE26" s="29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4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4" t="s">
        <v>39</v>
      </c>
      <c r="M28" s="304"/>
      <c r="N28" s="304"/>
      <c r="O28" s="304"/>
      <c r="P28" s="304"/>
      <c r="Q28" s="36"/>
      <c r="R28" s="36"/>
      <c r="S28" s="36"/>
      <c r="T28" s="36"/>
      <c r="U28" s="36"/>
      <c r="V28" s="36"/>
      <c r="W28" s="304" t="s">
        <v>40</v>
      </c>
      <c r="X28" s="304"/>
      <c r="Y28" s="304"/>
      <c r="Z28" s="304"/>
      <c r="AA28" s="304"/>
      <c r="AB28" s="304"/>
      <c r="AC28" s="304"/>
      <c r="AD28" s="304"/>
      <c r="AE28" s="304"/>
      <c r="AF28" s="36"/>
      <c r="AG28" s="36"/>
      <c r="AH28" s="36"/>
      <c r="AI28" s="36"/>
      <c r="AJ28" s="36"/>
      <c r="AK28" s="304" t="s">
        <v>41</v>
      </c>
      <c r="AL28" s="304"/>
      <c r="AM28" s="304"/>
      <c r="AN28" s="304"/>
      <c r="AO28" s="304"/>
      <c r="AP28" s="36"/>
      <c r="AQ28" s="36"/>
      <c r="AR28" s="39"/>
      <c r="BE28" s="294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07">
        <v>0.21</v>
      </c>
      <c r="M29" s="306"/>
      <c r="N29" s="306"/>
      <c r="O29" s="306"/>
      <c r="P29" s="306"/>
      <c r="Q29" s="41"/>
      <c r="R29" s="41"/>
      <c r="S29" s="41"/>
      <c r="T29" s="41"/>
      <c r="U29" s="41"/>
      <c r="V29" s="41"/>
      <c r="W29" s="305">
        <f>ROUND(AZ94, 2)</f>
        <v>0</v>
      </c>
      <c r="X29" s="306"/>
      <c r="Y29" s="306"/>
      <c r="Z29" s="306"/>
      <c r="AA29" s="306"/>
      <c r="AB29" s="306"/>
      <c r="AC29" s="306"/>
      <c r="AD29" s="306"/>
      <c r="AE29" s="306"/>
      <c r="AF29" s="41"/>
      <c r="AG29" s="41"/>
      <c r="AH29" s="41"/>
      <c r="AI29" s="41"/>
      <c r="AJ29" s="41"/>
      <c r="AK29" s="305">
        <f>ROUND(AV94, 2)</f>
        <v>0</v>
      </c>
      <c r="AL29" s="306"/>
      <c r="AM29" s="306"/>
      <c r="AN29" s="306"/>
      <c r="AO29" s="306"/>
      <c r="AP29" s="41"/>
      <c r="AQ29" s="41"/>
      <c r="AR29" s="42"/>
      <c r="BE29" s="295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07">
        <v>0.15</v>
      </c>
      <c r="M30" s="306"/>
      <c r="N30" s="306"/>
      <c r="O30" s="306"/>
      <c r="P30" s="306"/>
      <c r="Q30" s="41"/>
      <c r="R30" s="41"/>
      <c r="S30" s="41"/>
      <c r="T30" s="41"/>
      <c r="U30" s="41"/>
      <c r="V30" s="41"/>
      <c r="W30" s="305">
        <f>ROUND(BA94, 2)</f>
        <v>0</v>
      </c>
      <c r="X30" s="306"/>
      <c r="Y30" s="306"/>
      <c r="Z30" s="306"/>
      <c r="AA30" s="306"/>
      <c r="AB30" s="306"/>
      <c r="AC30" s="306"/>
      <c r="AD30" s="306"/>
      <c r="AE30" s="306"/>
      <c r="AF30" s="41"/>
      <c r="AG30" s="41"/>
      <c r="AH30" s="41"/>
      <c r="AI30" s="41"/>
      <c r="AJ30" s="41"/>
      <c r="AK30" s="305">
        <f>ROUND(AW94, 2)</f>
        <v>0</v>
      </c>
      <c r="AL30" s="306"/>
      <c r="AM30" s="306"/>
      <c r="AN30" s="306"/>
      <c r="AO30" s="306"/>
      <c r="AP30" s="41"/>
      <c r="AQ30" s="41"/>
      <c r="AR30" s="42"/>
      <c r="BE30" s="295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07">
        <v>0.21</v>
      </c>
      <c r="M31" s="306"/>
      <c r="N31" s="306"/>
      <c r="O31" s="306"/>
      <c r="P31" s="306"/>
      <c r="Q31" s="41"/>
      <c r="R31" s="41"/>
      <c r="S31" s="41"/>
      <c r="T31" s="41"/>
      <c r="U31" s="41"/>
      <c r="V31" s="41"/>
      <c r="W31" s="305">
        <f>ROUND(BB94, 2)</f>
        <v>0</v>
      </c>
      <c r="X31" s="306"/>
      <c r="Y31" s="306"/>
      <c r="Z31" s="306"/>
      <c r="AA31" s="306"/>
      <c r="AB31" s="306"/>
      <c r="AC31" s="306"/>
      <c r="AD31" s="306"/>
      <c r="AE31" s="306"/>
      <c r="AF31" s="41"/>
      <c r="AG31" s="41"/>
      <c r="AH31" s="41"/>
      <c r="AI31" s="41"/>
      <c r="AJ31" s="41"/>
      <c r="AK31" s="305">
        <v>0</v>
      </c>
      <c r="AL31" s="306"/>
      <c r="AM31" s="306"/>
      <c r="AN31" s="306"/>
      <c r="AO31" s="306"/>
      <c r="AP31" s="41"/>
      <c r="AQ31" s="41"/>
      <c r="AR31" s="42"/>
      <c r="BE31" s="295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07">
        <v>0.15</v>
      </c>
      <c r="M32" s="306"/>
      <c r="N32" s="306"/>
      <c r="O32" s="306"/>
      <c r="P32" s="306"/>
      <c r="Q32" s="41"/>
      <c r="R32" s="41"/>
      <c r="S32" s="41"/>
      <c r="T32" s="41"/>
      <c r="U32" s="41"/>
      <c r="V32" s="41"/>
      <c r="W32" s="305">
        <f>ROUND(BC94, 2)</f>
        <v>0</v>
      </c>
      <c r="X32" s="306"/>
      <c r="Y32" s="306"/>
      <c r="Z32" s="306"/>
      <c r="AA32" s="306"/>
      <c r="AB32" s="306"/>
      <c r="AC32" s="306"/>
      <c r="AD32" s="306"/>
      <c r="AE32" s="306"/>
      <c r="AF32" s="41"/>
      <c r="AG32" s="41"/>
      <c r="AH32" s="41"/>
      <c r="AI32" s="41"/>
      <c r="AJ32" s="41"/>
      <c r="AK32" s="305">
        <v>0</v>
      </c>
      <c r="AL32" s="306"/>
      <c r="AM32" s="306"/>
      <c r="AN32" s="306"/>
      <c r="AO32" s="306"/>
      <c r="AP32" s="41"/>
      <c r="AQ32" s="41"/>
      <c r="AR32" s="42"/>
      <c r="BE32" s="295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07">
        <v>0</v>
      </c>
      <c r="M33" s="306"/>
      <c r="N33" s="306"/>
      <c r="O33" s="306"/>
      <c r="P33" s="306"/>
      <c r="Q33" s="41"/>
      <c r="R33" s="41"/>
      <c r="S33" s="41"/>
      <c r="T33" s="41"/>
      <c r="U33" s="41"/>
      <c r="V33" s="41"/>
      <c r="W33" s="305">
        <f>ROUND(BD94, 2)</f>
        <v>0</v>
      </c>
      <c r="X33" s="306"/>
      <c r="Y33" s="306"/>
      <c r="Z33" s="306"/>
      <c r="AA33" s="306"/>
      <c r="AB33" s="306"/>
      <c r="AC33" s="306"/>
      <c r="AD33" s="306"/>
      <c r="AE33" s="306"/>
      <c r="AF33" s="41"/>
      <c r="AG33" s="41"/>
      <c r="AH33" s="41"/>
      <c r="AI33" s="41"/>
      <c r="AJ33" s="41"/>
      <c r="AK33" s="305">
        <v>0</v>
      </c>
      <c r="AL33" s="306"/>
      <c r="AM33" s="306"/>
      <c r="AN33" s="306"/>
      <c r="AO33" s="306"/>
      <c r="AP33" s="41"/>
      <c r="AQ33" s="41"/>
      <c r="AR33" s="42"/>
      <c r="BE33" s="29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11" t="s">
        <v>50</v>
      </c>
      <c r="Y35" s="309"/>
      <c r="Z35" s="309"/>
      <c r="AA35" s="309"/>
      <c r="AB35" s="309"/>
      <c r="AC35" s="45"/>
      <c r="AD35" s="45"/>
      <c r="AE35" s="45"/>
      <c r="AF35" s="45"/>
      <c r="AG35" s="45"/>
      <c r="AH35" s="45"/>
      <c r="AI35" s="45"/>
      <c r="AJ35" s="45"/>
      <c r="AK35" s="308">
        <f>SUM(AK26:AK33)</f>
        <v>0</v>
      </c>
      <c r="AL35" s="309"/>
      <c r="AM35" s="309"/>
      <c r="AN35" s="309"/>
      <c r="AO35" s="31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52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53</v>
      </c>
      <c r="AI60" s="38"/>
      <c r="AJ60" s="38"/>
      <c r="AK60" s="38"/>
      <c r="AL60" s="38"/>
      <c r="AM60" s="52" t="s">
        <v>54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55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56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53</v>
      </c>
      <c r="AI75" s="38"/>
      <c r="AJ75" s="38"/>
      <c r="AK75" s="38"/>
      <c r="AL75" s="38"/>
      <c r="AM75" s="52" t="s">
        <v>54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2022-CU-001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17</v>
      </c>
      <c r="D85" s="63"/>
      <c r="E85" s="63"/>
      <c r="F85" s="63"/>
      <c r="G85" s="63"/>
      <c r="H85" s="63"/>
      <c r="I85" s="63"/>
      <c r="J85" s="63"/>
      <c r="K85" s="63"/>
      <c r="L85" s="290" t="str">
        <f>K6</f>
        <v>Hodonín, budova TO - zlepšení sociálního zázemí - I. etapa projekt</v>
      </c>
      <c r="M85" s="291"/>
      <c r="N85" s="291"/>
      <c r="O85" s="291"/>
      <c r="P85" s="291"/>
      <c r="Q85" s="291"/>
      <c r="R85" s="291"/>
      <c r="S85" s="291"/>
      <c r="T85" s="291"/>
      <c r="U85" s="291"/>
      <c r="V85" s="291"/>
      <c r="W85" s="291"/>
      <c r="X85" s="291"/>
      <c r="Y85" s="291"/>
      <c r="Z85" s="291"/>
      <c r="AA85" s="291"/>
      <c r="AB85" s="291"/>
      <c r="AC85" s="291"/>
      <c r="AD85" s="291"/>
      <c r="AE85" s="291"/>
      <c r="AF85" s="291"/>
      <c r="AG85" s="291"/>
      <c r="AH85" s="291"/>
      <c r="AI85" s="291"/>
      <c r="AJ85" s="291"/>
      <c r="AK85" s="291"/>
      <c r="AL85" s="291"/>
      <c r="AM85" s="291"/>
      <c r="AN85" s="291"/>
      <c r="AO85" s="291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23</v>
      </c>
      <c r="AJ87" s="36"/>
      <c r="AK87" s="36"/>
      <c r="AL87" s="36"/>
      <c r="AM87" s="319" t="str">
        <f>IF(AN8= "","",AN8)</f>
        <v>17. 5. 2022</v>
      </c>
      <c r="AN87" s="319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25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OBLASTNÍ ŘEDITELSTVÍ BRNO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31</v>
      </c>
      <c r="AJ89" s="36"/>
      <c r="AK89" s="36"/>
      <c r="AL89" s="36"/>
      <c r="AM89" s="320" t="str">
        <f>IF(E17="","",E17)</f>
        <v>Dopravní projektování, spol.s r.o.</v>
      </c>
      <c r="AN89" s="321"/>
      <c r="AO89" s="321"/>
      <c r="AP89" s="321"/>
      <c r="AQ89" s="36"/>
      <c r="AR89" s="39"/>
      <c r="AS89" s="324" t="s">
        <v>58</v>
      </c>
      <c r="AT89" s="32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29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320" t="str">
        <f>IF(E20="","",E20)</f>
        <v>Ladislav Pekárek</v>
      </c>
      <c r="AN90" s="321"/>
      <c r="AO90" s="321"/>
      <c r="AP90" s="321"/>
      <c r="AQ90" s="36"/>
      <c r="AR90" s="39"/>
      <c r="AS90" s="326"/>
      <c r="AT90" s="32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28"/>
      <c r="AT91" s="32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5" t="s">
        <v>59</v>
      </c>
      <c r="D92" s="286"/>
      <c r="E92" s="286"/>
      <c r="F92" s="286"/>
      <c r="G92" s="286"/>
      <c r="H92" s="73"/>
      <c r="I92" s="289" t="s">
        <v>60</v>
      </c>
      <c r="J92" s="286"/>
      <c r="K92" s="286"/>
      <c r="L92" s="286"/>
      <c r="M92" s="286"/>
      <c r="N92" s="286"/>
      <c r="O92" s="286"/>
      <c r="P92" s="286"/>
      <c r="Q92" s="286"/>
      <c r="R92" s="286"/>
      <c r="S92" s="286"/>
      <c r="T92" s="286"/>
      <c r="U92" s="286"/>
      <c r="V92" s="286"/>
      <c r="W92" s="286"/>
      <c r="X92" s="286"/>
      <c r="Y92" s="286"/>
      <c r="Z92" s="286"/>
      <c r="AA92" s="286"/>
      <c r="AB92" s="286"/>
      <c r="AC92" s="286"/>
      <c r="AD92" s="286"/>
      <c r="AE92" s="286"/>
      <c r="AF92" s="286"/>
      <c r="AG92" s="313" t="s">
        <v>61</v>
      </c>
      <c r="AH92" s="286"/>
      <c r="AI92" s="286"/>
      <c r="AJ92" s="286"/>
      <c r="AK92" s="286"/>
      <c r="AL92" s="286"/>
      <c r="AM92" s="286"/>
      <c r="AN92" s="289" t="s">
        <v>62</v>
      </c>
      <c r="AO92" s="286"/>
      <c r="AP92" s="322"/>
      <c r="AQ92" s="74" t="s">
        <v>63</v>
      </c>
      <c r="AR92" s="39"/>
      <c r="AS92" s="75" t="s">
        <v>64</v>
      </c>
      <c r="AT92" s="76" t="s">
        <v>65</v>
      </c>
      <c r="AU92" s="76" t="s">
        <v>66</v>
      </c>
      <c r="AV92" s="76" t="s">
        <v>67</v>
      </c>
      <c r="AW92" s="76" t="s">
        <v>68</v>
      </c>
      <c r="AX92" s="76" t="s">
        <v>69</v>
      </c>
      <c r="AY92" s="76" t="s">
        <v>70</v>
      </c>
      <c r="AZ92" s="76" t="s">
        <v>71</v>
      </c>
      <c r="BA92" s="76" t="s">
        <v>72</v>
      </c>
      <c r="BB92" s="76" t="s">
        <v>73</v>
      </c>
      <c r="BC92" s="76" t="s">
        <v>74</v>
      </c>
      <c r="BD92" s="77" t="s">
        <v>75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76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2">
        <f>ROUND(AG95+AG111,2)</f>
        <v>0</v>
      </c>
      <c r="AH94" s="292"/>
      <c r="AI94" s="292"/>
      <c r="AJ94" s="292"/>
      <c r="AK94" s="292"/>
      <c r="AL94" s="292"/>
      <c r="AM94" s="292"/>
      <c r="AN94" s="330">
        <f t="shared" ref="AN94:AN112" si="0">SUM(AG94,AT94)</f>
        <v>0</v>
      </c>
      <c r="AO94" s="330"/>
      <c r="AP94" s="330"/>
      <c r="AQ94" s="85" t="s">
        <v>1</v>
      </c>
      <c r="AR94" s="86"/>
      <c r="AS94" s="87">
        <f>ROUND(AS95+AS111,2)</f>
        <v>0</v>
      </c>
      <c r="AT94" s="88">
        <f t="shared" ref="AT94:AT112" si="1">ROUND(SUM(AV94:AW94),2)</f>
        <v>0</v>
      </c>
      <c r="AU94" s="89">
        <f>ROUND(AU95+AU111,5)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ROUND(AZ95+AZ111,2)</f>
        <v>0</v>
      </c>
      <c r="BA94" s="88">
        <f>ROUND(BA95+BA111,2)</f>
        <v>0</v>
      </c>
      <c r="BB94" s="88">
        <f>ROUND(BB95+BB111,2)</f>
        <v>0</v>
      </c>
      <c r="BC94" s="88">
        <f>ROUND(BC95+BC111,2)</f>
        <v>0</v>
      </c>
      <c r="BD94" s="90">
        <f>ROUND(BD95+BD111,2)</f>
        <v>0</v>
      </c>
      <c r="BS94" s="91" t="s">
        <v>77</v>
      </c>
      <c r="BT94" s="91" t="s">
        <v>78</v>
      </c>
      <c r="BU94" s="92" t="s">
        <v>79</v>
      </c>
      <c r="BV94" s="91" t="s">
        <v>80</v>
      </c>
      <c r="BW94" s="91" t="s">
        <v>5</v>
      </c>
      <c r="BX94" s="91" t="s">
        <v>81</v>
      </c>
      <c r="CL94" s="91" t="s">
        <v>1</v>
      </c>
    </row>
    <row r="95" spans="1:91" s="7" customFormat="1" ht="16.5" customHeight="1">
      <c r="B95" s="93"/>
      <c r="C95" s="94"/>
      <c r="D95" s="287" t="s">
        <v>82</v>
      </c>
      <c r="E95" s="287"/>
      <c r="F95" s="287"/>
      <c r="G95" s="287"/>
      <c r="H95" s="287"/>
      <c r="I95" s="95"/>
      <c r="J95" s="287" t="s">
        <v>83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314">
        <f>ROUND(AG96+AG105+AG110,2)</f>
        <v>0</v>
      </c>
      <c r="AH95" s="315"/>
      <c r="AI95" s="315"/>
      <c r="AJ95" s="315"/>
      <c r="AK95" s="315"/>
      <c r="AL95" s="315"/>
      <c r="AM95" s="315"/>
      <c r="AN95" s="323">
        <f t="shared" si="0"/>
        <v>0</v>
      </c>
      <c r="AO95" s="315"/>
      <c r="AP95" s="315"/>
      <c r="AQ95" s="96" t="s">
        <v>84</v>
      </c>
      <c r="AR95" s="97"/>
      <c r="AS95" s="98">
        <f>ROUND(AS96+AS105+AS110,2)</f>
        <v>0</v>
      </c>
      <c r="AT95" s="99">
        <f t="shared" si="1"/>
        <v>0</v>
      </c>
      <c r="AU95" s="100">
        <f>ROUND(AU96+AU105+AU110,5)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ROUND(AZ96+AZ105+AZ110,2)</f>
        <v>0</v>
      </c>
      <c r="BA95" s="99">
        <f>ROUND(BA96+BA105+BA110,2)</f>
        <v>0</v>
      </c>
      <c r="BB95" s="99">
        <f>ROUND(BB96+BB105+BB110,2)</f>
        <v>0</v>
      </c>
      <c r="BC95" s="99">
        <f>ROUND(BC96+BC105+BC110,2)</f>
        <v>0</v>
      </c>
      <c r="BD95" s="101">
        <f>ROUND(BD96+BD105+BD110,2)</f>
        <v>0</v>
      </c>
      <c r="BS95" s="102" t="s">
        <v>77</v>
      </c>
      <c r="BT95" s="102" t="s">
        <v>85</v>
      </c>
      <c r="BU95" s="102" t="s">
        <v>79</v>
      </c>
      <c r="BV95" s="102" t="s">
        <v>80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4" customFormat="1" ht="16.5" customHeight="1">
      <c r="B96" s="58"/>
      <c r="C96" s="103"/>
      <c r="D96" s="103"/>
      <c r="E96" s="288" t="s">
        <v>88</v>
      </c>
      <c r="F96" s="288"/>
      <c r="G96" s="288"/>
      <c r="H96" s="288"/>
      <c r="I96" s="288"/>
      <c r="J96" s="103"/>
      <c r="K96" s="288" t="s">
        <v>89</v>
      </c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  <c r="AF96" s="288"/>
      <c r="AG96" s="318">
        <f>ROUND(SUM(AG97:AG104),2)</f>
        <v>0</v>
      </c>
      <c r="AH96" s="317"/>
      <c r="AI96" s="317"/>
      <c r="AJ96" s="317"/>
      <c r="AK96" s="317"/>
      <c r="AL96" s="317"/>
      <c r="AM96" s="317"/>
      <c r="AN96" s="316">
        <f t="shared" si="0"/>
        <v>0</v>
      </c>
      <c r="AO96" s="317"/>
      <c r="AP96" s="317"/>
      <c r="AQ96" s="104" t="s">
        <v>90</v>
      </c>
      <c r="AR96" s="60"/>
      <c r="AS96" s="105">
        <f>ROUND(SUM(AS97:AS104),2)</f>
        <v>0</v>
      </c>
      <c r="AT96" s="106">
        <f t="shared" si="1"/>
        <v>0</v>
      </c>
      <c r="AU96" s="107">
        <f>ROUND(SUM(AU97:AU104),5)</f>
        <v>0</v>
      </c>
      <c r="AV96" s="106">
        <f>ROUND(AZ96*L29,2)</f>
        <v>0</v>
      </c>
      <c r="AW96" s="106">
        <f>ROUND(BA96*L30,2)</f>
        <v>0</v>
      </c>
      <c r="AX96" s="106">
        <f>ROUND(BB96*L29,2)</f>
        <v>0</v>
      </c>
      <c r="AY96" s="106">
        <f>ROUND(BC96*L30,2)</f>
        <v>0</v>
      </c>
      <c r="AZ96" s="106">
        <f>ROUND(SUM(AZ97:AZ104),2)</f>
        <v>0</v>
      </c>
      <c r="BA96" s="106">
        <f>ROUND(SUM(BA97:BA104),2)</f>
        <v>0</v>
      </c>
      <c r="BB96" s="106">
        <f>ROUND(SUM(BB97:BB104),2)</f>
        <v>0</v>
      </c>
      <c r="BC96" s="106">
        <f>ROUND(SUM(BC97:BC104),2)</f>
        <v>0</v>
      </c>
      <c r="BD96" s="108">
        <f>ROUND(SUM(BD97:BD104),2)</f>
        <v>0</v>
      </c>
      <c r="BS96" s="109" t="s">
        <v>77</v>
      </c>
      <c r="BT96" s="109" t="s">
        <v>87</v>
      </c>
      <c r="BU96" s="109" t="s">
        <v>79</v>
      </c>
      <c r="BV96" s="109" t="s">
        <v>80</v>
      </c>
      <c r="BW96" s="109" t="s">
        <v>91</v>
      </c>
      <c r="BX96" s="109" t="s">
        <v>86</v>
      </c>
      <c r="CL96" s="109" t="s">
        <v>1</v>
      </c>
    </row>
    <row r="97" spans="1:91" s="4" customFormat="1" ht="23.25" customHeight="1">
      <c r="A97" s="110" t="s">
        <v>92</v>
      </c>
      <c r="B97" s="58"/>
      <c r="C97" s="103"/>
      <c r="D97" s="103"/>
      <c r="E97" s="103"/>
      <c r="F97" s="288" t="s">
        <v>93</v>
      </c>
      <c r="G97" s="288"/>
      <c r="H97" s="288"/>
      <c r="I97" s="288"/>
      <c r="J97" s="288"/>
      <c r="K97" s="103"/>
      <c r="L97" s="288" t="s">
        <v>94</v>
      </c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  <c r="AG97" s="316">
        <f>'01 - SO 01 - STAVEBNĚ KON...'!J34</f>
        <v>0</v>
      </c>
      <c r="AH97" s="317"/>
      <c r="AI97" s="317"/>
      <c r="AJ97" s="317"/>
      <c r="AK97" s="317"/>
      <c r="AL97" s="317"/>
      <c r="AM97" s="317"/>
      <c r="AN97" s="316">
        <f t="shared" si="0"/>
        <v>0</v>
      </c>
      <c r="AO97" s="317"/>
      <c r="AP97" s="317"/>
      <c r="AQ97" s="104" t="s">
        <v>90</v>
      </c>
      <c r="AR97" s="60"/>
      <c r="AS97" s="105">
        <v>0</v>
      </c>
      <c r="AT97" s="106">
        <f t="shared" si="1"/>
        <v>0</v>
      </c>
      <c r="AU97" s="107">
        <f>'01 - SO 01 - STAVEBNĚ KON...'!P144</f>
        <v>0</v>
      </c>
      <c r="AV97" s="106">
        <f>'01 - SO 01 - STAVEBNĚ KON...'!J37</f>
        <v>0</v>
      </c>
      <c r="AW97" s="106">
        <f>'01 - SO 01 - STAVEBNĚ KON...'!J38</f>
        <v>0</v>
      </c>
      <c r="AX97" s="106">
        <f>'01 - SO 01 - STAVEBNĚ KON...'!J39</f>
        <v>0</v>
      </c>
      <c r="AY97" s="106">
        <f>'01 - SO 01 - STAVEBNĚ KON...'!J40</f>
        <v>0</v>
      </c>
      <c r="AZ97" s="106">
        <f>'01 - SO 01 - STAVEBNĚ KON...'!F37</f>
        <v>0</v>
      </c>
      <c r="BA97" s="106">
        <f>'01 - SO 01 - STAVEBNĚ KON...'!F38</f>
        <v>0</v>
      </c>
      <c r="BB97" s="106">
        <f>'01 - SO 01 - STAVEBNĚ KON...'!F39</f>
        <v>0</v>
      </c>
      <c r="BC97" s="106">
        <f>'01 - SO 01 - STAVEBNĚ KON...'!F40</f>
        <v>0</v>
      </c>
      <c r="BD97" s="108">
        <f>'01 - SO 01 - STAVEBNĚ KON...'!F41</f>
        <v>0</v>
      </c>
      <c r="BT97" s="109" t="s">
        <v>95</v>
      </c>
      <c r="BV97" s="109" t="s">
        <v>80</v>
      </c>
      <c r="BW97" s="109" t="s">
        <v>96</v>
      </c>
      <c r="BX97" s="109" t="s">
        <v>91</v>
      </c>
      <c r="CL97" s="109" t="s">
        <v>1</v>
      </c>
    </row>
    <row r="98" spans="1:91" s="4" customFormat="1" ht="23.25" customHeight="1">
      <c r="A98" s="110" t="s">
        <v>92</v>
      </c>
      <c r="B98" s="58"/>
      <c r="C98" s="103"/>
      <c r="D98" s="103"/>
      <c r="E98" s="103"/>
      <c r="F98" s="288" t="s">
        <v>97</v>
      </c>
      <c r="G98" s="288"/>
      <c r="H98" s="288"/>
      <c r="I98" s="288"/>
      <c r="J98" s="288"/>
      <c r="K98" s="103"/>
      <c r="L98" s="288" t="s">
        <v>98</v>
      </c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  <c r="AG98" s="316">
        <f>'02 - SO 01 - ZDRAVOTNĚ TE...'!J34</f>
        <v>0</v>
      </c>
      <c r="AH98" s="317"/>
      <c r="AI98" s="317"/>
      <c r="AJ98" s="317"/>
      <c r="AK98" s="317"/>
      <c r="AL98" s="317"/>
      <c r="AM98" s="317"/>
      <c r="AN98" s="316">
        <f t="shared" si="0"/>
        <v>0</v>
      </c>
      <c r="AO98" s="317"/>
      <c r="AP98" s="317"/>
      <c r="AQ98" s="104" t="s">
        <v>90</v>
      </c>
      <c r="AR98" s="60"/>
      <c r="AS98" s="105">
        <v>0</v>
      </c>
      <c r="AT98" s="106">
        <f t="shared" si="1"/>
        <v>0</v>
      </c>
      <c r="AU98" s="107">
        <f>'02 - SO 01 - ZDRAVOTNĚ TE...'!P132</f>
        <v>0</v>
      </c>
      <c r="AV98" s="106">
        <f>'02 - SO 01 - ZDRAVOTNĚ TE...'!J37</f>
        <v>0</v>
      </c>
      <c r="AW98" s="106">
        <f>'02 - SO 01 - ZDRAVOTNĚ TE...'!J38</f>
        <v>0</v>
      </c>
      <c r="AX98" s="106">
        <f>'02 - SO 01 - ZDRAVOTNĚ TE...'!J39</f>
        <v>0</v>
      </c>
      <c r="AY98" s="106">
        <f>'02 - SO 01 - ZDRAVOTNĚ TE...'!J40</f>
        <v>0</v>
      </c>
      <c r="AZ98" s="106">
        <f>'02 - SO 01 - ZDRAVOTNĚ TE...'!F37</f>
        <v>0</v>
      </c>
      <c r="BA98" s="106">
        <f>'02 - SO 01 - ZDRAVOTNĚ TE...'!F38</f>
        <v>0</v>
      </c>
      <c r="BB98" s="106">
        <f>'02 - SO 01 - ZDRAVOTNĚ TE...'!F39</f>
        <v>0</v>
      </c>
      <c r="BC98" s="106">
        <f>'02 - SO 01 - ZDRAVOTNĚ TE...'!F40</f>
        <v>0</v>
      </c>
      <c r="BD98" s="108">
        <f>'02 - SO 01 - ZDRAVOTNĚ TE...'!F41</f>
        <v>0</v>
      </c>
      <c r="BT98" s="109" t="s">
        <v>95</v>
      </c>
      <c r="BV98" s="109" t="s">
        <v>80</v>
      </c>
      <c r="BW98" s="109" t="s">
        <v>99</v>
      </c>
      <c r="BX98" s="109" t="s">
        <v>91</v>
      </c>
      <c r="CL98" s="109" t="s">
        <v>1</v>
      </c>
    </row>
    <row r="99" spans="1:91" s="4" customFormat="1" ht="16.5" customHeight="1">
      <c r="A99" s="110" t="s">
        <v>92</v>
      </c>
      <c r="B99" s="58"/>
      <c r="C99" s="103"/>
      <c r="D99" s="103"/>
      <c r="E99" s="103"/>
      <c r="F99" s="288" t="s">
        <v>100</v>
      </c>
      <c r="G99" s="288"/>
      <c r="H99" s="288"/>
      <c r="I99" s="288"/>
      <c r="J99" s="288"/>
      <c r="K99" s="103"/>
      <c r="L99" s="288" t="s">
        <v>101</v>
      </c>
      <c r="M99" s="288"/>
      <c r="N99" s="288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  <c r="AE99" s="288"/>
      <c r="AF99" s="288"/>
      <c r="AG99" s="316">
        <f>'03 - SO 01 - VYTÁPĚNÍ + PENB'!J34</f>
        <v>0</v>
      </c>
      <c r="AH99" s="317"/>
      <c r="AI99" s="317"/>
      <c r="AJ99" s="317"/>
      <c r="AK99" s="317"/>
      <c r="AL99" s="317"/>
      <c r="AM99" s="317"/>
      <c r="AN99" s="316">
        <f t="shared" si="0"/>
        <v>0</v>
      </c>
      <c r="AO99" s="317"/>
      <c r="AP99" s="317"/>
      <c r="AQ99" s="104" t="s">
        <v>90</v>
      </c>
      <c r="AR99" s="60"/>
      <c r="AS99" s="105">
        <v>0</v>
      </c>
      <c r="AT99" s="106">
        <f t="shared" si="1"/>
        <v>0</v>
      </c>
      <c r="AU99" s="107">
        <f>'03 - SO 01 - VYTÁPĚNÍ + PENB'!P130</f>
        <v>0</v>
      </c>
      <c r="AV99" s="106">
        <f>'03 - SO 01 - VYTÁPĚNÍ + PENB'!J37</f>
        <v>0</v>
      </c>
      <c r="AW99" s="106">
        <f>'03 - SO 01 - VYTÁPĚNÍ + PENB'!J38</f>
        <v>0</v>
      </c>
      <c r="AX99" s="106">
        <f>'03 - SO 01 - VYTÁPĚNÍ + PENB'!J39</f>
        <v>0</v>
      </c>
      <c r="AY99" s="106">
        <f>'03 - SO 01 - VYTÁPĚNÍ + PENB'!J40</f>
        <v>0</v>
      </c>
      <c r="AZ99" s="106">
        <f>'03 - SO 01 - VYTÁPĚNÍ + PENB'!F37</f>
        <v>0</v>
      </c>
      <c r="BA99" s="106">
        <f>'03 - SO 01 - VYTÁPĚNÍ + PENB'!F38</f>
        <v>0</v>
      </c>
      <c r="BB99" s="106">
        <f>'03 - SO 01 - VYTÁPĚNÍ + PENB'!F39</f>
        <v>0</v>
      </c>
      <c r="BC99" s="106">
        <f>'03 - SO 01 - VYTÁPĚNÍ + PENB'!F40</f>
        <v>0</v>
      </c>
      <c r="BD99" s="108">
        <f>'03 - SO 01 - VYTÁPĚNÍ + PENB'!F41</f>
        <v>0</v>
      </c>
      <c r="BT99" s="109" t="s">
        <v>95</v>
      </c>
      <c r="BV99" s="109" t="s">
        <v>80</v>
      </c>
      <c r="BW99" s="109" t="s">
        <v>102</v>
      </c>
      <c r="BX99" s="109" t="s">
        <v>91</v>
      </c>
      <c r="CL99" s="109" t="s">
        <v>1</v>
      </c>
    </row>
    <row r="100" spans="1:91" s="4" customFormat="1" ht="23.25" customHeight="1">
      <c r="A100" s="110" t="s">
        <v>92</v>
      </c>
      <c r="B100" s="58"/>
      <c r="C100" s="103"/>
      <c r="D100" s="103"/>
      <c r="E100" s="103"/>
      <c r="F100" s="288" t="s">
        <v>103</v>
      </c>
      <c r="G100" s="288"/>
      <c r="H100" s="288"/>
      <c r="I100" s="288"/>
      <c r="J100" s="288"/>
      <c r="K100" s="103"/>
      <c r="L100" s="288" t="s">
        <v>104</v>
      </c>
      <c r="M100" s="288"/>
      <c r="N100" s="288"/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  <c r="AE100" s="288"/>
      <c r="AF100" s="288"/>
      <c r="AG100" s="316">
        <f>'04 - SO 01 - VZDUCHOTECHN...'!J34</f>
        <v>0</v>
      </c>
      <c r="AH100" s="317"/>
      <c r="AI100" s="317"/>
      <c r="AJ100" s="317"/>
      <c r="AK100" s="317"/>
      <c r="AL100" s="317"/>
      <c r="AM100" s="317"/>
      <c r="AN100" s="316">
        <f t="shared" si="0"/>
        <v>0</v>
      </c>
      <c r="AO100" s="317"/>
      <c r="AP100" s="317"/>
      <c r="AQ100" s="104" t="s">
        <v>90</v>
      </c>
      <c r="AR100" s="60"/>
      <c r="AS100" s="105">
        <v>0</v>
      </c>
      <c r="AT100" s="106">
        <f t="shared" si="1"/>
        <v>0</v>
      </c>
      <c r="AU100" s="107">
        <f>'04 - SO 01 - VZDUCHOTECHN...'!P127</f>
        <v>0</v>
      </c>
      <c r="AV100" s="106">
        <f>'04 - SO 01 - VZDUCHOTECHN...'!J37</f>
        <v>0</v>
      </c>
      <c r="AW100" s="106">
        <f>'04 - SO 01 - VZDUCHOTECHN...'!J38</f>
        <v>0</v>
      </c>
      <c r="AX100" s="106">
        <f>'04 - SO 01 - VZDUCHOTECHN...'!J39</f>
        <v>0</v>
      </c>
      <c r="AY100" s="106">
        <f>'04 - SO 01 - VZDUCHOTECHN...'!J40</f>
        <v>0</v>
      </c>
      <c r="AZ100" s="106">
        <f>'04 - SO 01 - VZDUCHOTECHN...'!F37</f>
        <v>0</v>
      </c>
      <c r="BA100" s="106">
        <f>'04 - SO 01 - VZDUCHOTECHN...'!F38</f>
        <v>0</v>
      </c>
      <c r="BB100" s="106">
        <f>'04 - SO 01 - VZDUCHOTECHN...'!F39</f>
        <v>0</v>
      </c>
      <c r="BC100" s="106">
        <f>'04 - SO 01 - VZDUCHOTECHN...'!F40</f>
        <v>0</v>
      </c>
      <c r="BD100" s="108">
        <f>'04 - SO 01 - VZDUCHOTECHN...'!F41</f>
        <v>0</v>
      </c>
      <c r="BT100" s="109" t="s">
        <v>95</v>
      </c>
      <c r="BV100" s="109" t="s">
        <v>80</v>
      </c>
      <c r="BW100" s="109" t="s">
        <v>105</v>
      </c>
      <c r="BX100" s="109" t="s">
        <v>91</v>
      </c>
      <c r="CL100" s="109" t="s">
        <v>1</v>
      </c>
    </row>
    <row r="101" spans="1:91" s="4" customFormat="1" ht="23.25" customHeight="1">
      <c r="A101" s="110" t="s">
        <v>92</v>
      </c>
      <c r="B101" s="58"/>
      <c r="C101" s="103"/>
      <c r="D101" s="103"/>
      <c r="E101" s="103"/>
      <c r="F101" s="288" t="s">
        <v>106</v>
      </c>
      <c r="G101" s="288"/>
      <c r="H101" s="288"/>
      <c r="I101" s="288"/>
      <c r="J101" s="288"/>
      <c r="K101" s="103"/>
      <c r="L101" s="288" t="s">
        <v>107</v>
      </c>
      <c r="M101" s="288"/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  <c r="AE101" s="288"/>
      <c r="AF101" s="288"/>
      <c r="AG101" s="316">
        <f>'05 - SO 01 - VNIŘNÍ A VNĚ...'!J34</f>
        <v>0</v>
      </c>
      <c r="AH101" s="317"/>
      <c r="AI101" s="317"/>
      <c r="AJ101" s="317"/>
      <c r="AK101" s="317"/>
      <c r="AL101" s="317"/>
      <c r="AM101" s="317"/>
      <c r="AN101" s="316">
        <f t="shared" si="0"/>
        <v>0</v>
      </c>
      <c r="AO101" s="317"/>
      <c r="AP101" s="317"/>
      <c r="AQ101" s="104" t="s">
        <v>90</v>
      </c>
      <c r="AR101" s="60"/>
      <c r="AS101" s="105">
        <v>0</v>
      </c>
      <c r="AT101" s="106">
        <f t="shared" si="1"/>
        <v>0</v>
      </c>
      <c r="AU101" s="107">
        <f>'05 - SO 01 - VNIŘNÍ A VNĚ...'!P125</f>
        <v>0</v>
      </c>
      <c r="AV101" s="106">
        <f>'05 - SO 01 - VNIŘNÍ A VNĚ...'!J37</f>
        <v>0</v>
      </c>
      <c r="AW101" s="106">
        <f>'05 - SO 01 - VNIŘNÍ A VNĚ...'!J38</f>
        <v>0</v>
      </c>
      <c r="AX101" s="106">
        <f>'05 - SO 01 - VNIŘNÍ A VNĚ...'!J39</f>
        <v>0</v>
      </c>
      <c r="AY101" s="106">
        <f>'05 - SO 01 - VNIŘNÍ A VNĚ...'!J40</f>
        <v>0</v>
      </c>
      <c r="AZ101" s="106">
        <f>'05 - SO 01 - VNIŘNÍ A VNĚ...'!F37</f>
        <v>0</v>
      </c>
      <c r="BA101" s="106">
        <f>'05 - SO 01 - VNIŘNÍ A VNĚ...'!F38</f>
        <v>0</v>
      </c>
      <c r="BB101" s="106">
        <f>'05 - SO 01 - VNIŘNÍ A VNĚ...'!F39</f>
        <v>0</v>
      </c>
      <c r="BC101" s="106">
        <f>'05 - SO 01 - VNIŘNÍ A VNĚ...'!F40</f>
        <v>0</v>
      </c>
      <c r="BD101" s="108">
        <f>'05 - SO 01 - VNIŘNÍ A VNĚ...'!F41</f>
        <v>0</v>
      </c>
      <c r="BT101" s="109" t="s">
        <v>95</v>
      </c>
      <c r="BV101" s="109" t="s">
        <v>80</v>
      </c>
      <c r="BW101" s="109" t="s">
        <v>108</v>
      </c>
      <c r="BX101" s="109" t="s">
        <v>91</v>
      </c>
      <c r="CL101" s="109" t="s">
        <v>1</v>
      </c>
    </row>
    <row r="102" spans="1:91" s="4" customFormat="1" ht="23.25" customHeight="1">
      <c r="A102" s="110" t="s">
        <v>92</v>
      </c>
      <c r="B102" s="58"/>
      <c r="C102" s="103"/>
      <c r="D102" s="103"/>
      <c r="E102" s="103"/>
      <c r="F102" s="288" t="s">
        <v>109</v>
      </c>
      <c r="G102" s="288"/>
      <c r="H102" s="288"/>
      <c r="I102" s="288"/>
      <c r="J102" s="288"/>
      <c r="K102" s="103"/>
      <c r="L102" s="288" t="s">
        <v>110</v>
      </c>
      <c r="M102" s="288"/>
      <c r="N102" s="288"/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  <c r="AE102" s="288"/>
      <c r="AF102" s="288"/>
      <c r="AG102" s="316">
        <f>'06 - SO 01 - OPLOCENÍ A V...'!J34</f>
        <v>0</v>
      </c>
      <c r="AH102" s="317"/>
      <c r="AI102" s="317"/>
      <c r="AJ102" s="317"/>
      <c r="AK102" s="317"/>
      <c r="AL102" s="317"/>
      <c r="AM102" s="317"/>
      <c r="AN102" s="316">
        <f t="shared" si="0"/>
        <v>0</v>
      </c>
      <c r="AO102" s="317"/>
      <c r="AP102" s="317"/>
      <c r="AQ102" s="104" t="s">
        <v>90</v>
      </c>
      <c r="AR102" s="60"/>
      <c r="AS102" s="105">
        <v>0</v>
      </c>
      <c r="AT102" s="106">
        <f t="shared" si="1"/>
        <v>0</v>
      </c>
      <c r="AU102" s="107">
        <f>'06 - SO 01 - OPLOCENÍ A V...'!P130</f>
        <v>0</v>
      </c>
      <c r="AV102" s="106">
        <f>'06 - SO 01 - OPLOCENÍ A V...'!J37</f>
        <v>0</v>
      </c>
      <c r="AW102" s="106">
        <f>'06 - SO 01 - OPLOCENÍ A V...'!J38</f>
        <v>0</v>
      </c>
      <c r="AX102" s="106">
        <f>'06 - SO 01 - OPLOCENÍ A V...'!J39</f>
        <v>0</v>
      </c>
      <c r="AY102" s="106">
        <f>'06 - SO 01 - OPLOCENÍ A V...'!J40</f>
        <v>0</v>
      </c>
      <c r="AZ102" s="106">
        <f>'06 - SO 01 - OPLOCENÍ A V...'!F37</f>
        <v>0</v>
      </c>
      <c r="BA102" s="106">
        <f>'06 - SO 01 - OPLOCENÍ A V...'!F38</f>
        <v>0</v>
      </c>
      <c r="BB102" s="106">
        <f>'06 - SO 01 - OPLOCENÍ A V...'!F39</f>
        <v>0</v>
      </c>
      <c r="BC102" s="106">
        <f>'06 - SO 01 - OPLOCENÍ A V...'!F40</f>
        <v>0</v>
      </c>
      <c r="BD102" s="108">
        <f>'06 - SO 01 - OPLOCENÍ A V...'!F41</f>
        <v>0</v>
      </c>
      <c r="BT102" s="109" t="s">
        <v>95</v>
      </c>
      <c r="BV102" s="109" t="s">
        <v>80</v>
      </c>
      <c r="BW102" s="109" t="s">
        <v>111</v>
      </c>
      <c r="BX102" s="109" t="s">
        <v>91</v>
      </c>
      <c r="CL102" s="109" t="s">
        <v>1</v>
      </c>
    </row>
    <row r="103" spans="1:91" s="4" customFormat="1" ht="23.25" customHeight="1">
      <c r="A103" s="110" t="s">
        <v>92</v>
      </c>
      <c r="B103" s="58"/>
      <c r="C103" s="103"/>
      <c r="D103" s="103"/>
      <c r="E103" s="103"/>
      <c r="F103" s="288" t="s">
        <v>112</v>
      </c>
      <c r="G103" s="288"/>
      <c r="H103" s="288"/>
      <c r="I103" s="288"/>
      <c r="J103" s="288"/>
      <c r="K103" s="103"/>
      <c r="L103" s="288" t="s">
        <v>113</v>
      </c>
      <c r="M103" s="288"/>
      <c r="N103" s="288"/>
      <c r="O103" s="288"/>
      <c r="P103" s="288"/>
      <c r="Q103" s="288"/>
      <c r="R103" s="288"/>
      <c r="S103" s="288"/>
      <c r="T103" s="288"/>
      <c r="U103" s="288"/>
      <c r="V103" s="288"/>
      <c r="W103" s="288"/>
      <c r="X103" s="288"/>
      <c r="Y103" s="288"/>
      <c r="Z103" s="288"/>
      <c r="AA103" s="288"/>
      <c r="AB103" s="288"/>
      <c r="AC103" s="288"/>
      <c r="AD103" s="288"/>
      <c r="AE103" s="288"/>
      <c r="AF103" s="288"/>
      <c r="AG103" s="316">
        <f>'07 - SO 01 - TERÉNNÍ ÚPRA...'!J34</f>
        <v>0</v>
      </c>
      <c r="AH103" s="317"/>
      <c r="AI103" s="317"/>
      <c r="AJ103" s="317"/>
      <c r="AK103" s="317"/>
      <c r="AL103" s="317"/>
      <c r="AM103" s="317"/>
      <c r="AN103" s="316">
        <f t="shared" si="0"/>
        <v>0</v>
      </c>
      <c r="AO103" s="317"/>
      <c r="AP103" s="317"/>
      <c r="AQ103" s="104" t="s">
        <v>90</v>
      </c>
      <c r="AR103" s="60"/>
      <c r="AS103" s="105">
        <v>0</v>
      </c>
      <c r="AT103" s="106">
        <f t="shared" si="1"/>
        <v>0</v>
      </c>
      <c r="AU103" s="107">
        <f>'07 - SO 01 - TERÉNNÍ ÚPRA...'!P128</f>
        <v>0</v>
      </c>
      <c r="AV103" s="106">
        <f>'07 - SO 01 - TERÉNNÍ ÚPRA...'!J37</f>
        <v>0</v>
      </c>
      <c r="AW103" s="106">
        <f>'07 - SO 01 - TERÉNNÍ ÚPRA...'!J38</f>
        <v>0</v>
      </c>
      <c r="AX103" s="106">
        <f>'07 - SO 01 - TERÉNNÍ ÚPRA...'!J39</f>
        <v>0</v>
      </c>
      <c r="AY103" s="106">
        <f>'07 - SO 01 - TERÉNNÍ ÚPRA...'!J40</f>
        <v>0</v>
      </c>
      <c r="AZ103" s="106">
        <f>'07 - SO 01 - TERÉNNÍ ÚPRA...'!F37</f>
        <v>0</v>
      </c>
      <c r="BA103" s="106">
        <f>'07 - SO 01 - TERÉNNÍ ÚPRA...'!F38</f>
        <v>0</v>
      </c>
      <c r="BB103" s="106">
        <f>'07 - SO 01 - TERÉNNÍ ÚPRA...'!F39</f>
        <v>0</v>
      </c>
      <c r="BC103" s="106">
        <f>'07 - SO 01 - TERÉNNÍ ÚPRA...'!F40</f>
        <v>0</v>
      </c>
      <c r="BD103" s="108">
        <f>'07 - SO 01 - TERÉNNÍ ÚPRA...'!F41</f>
        <v>0</v>
      </c>
      <c r="BT103" s="109" t="s">
        <v>95</v>
      </c>
      <c r="BV103" s="109" t="s">
        <v>80</v>
      </c>
      <c r="BW103" s="109" t="s">
        <v>114</v>
      </c>
      <c r="BX103" s="109" t="s">
        <v>91</v>
      </c>
      <c r="CL103" s="109" t="s">
        <v>1</v>
      </c>
    </row>
    <row r="104" spans="1:91" s="4" customFormat="1" ht="23.25" customHeight="1">
      <c r="A104" s="110" t="s">
        <v>92</v>
      </c>
      <c r="B104" s="58"/>
      <c r="C104" s="103"/>
      <c r="D104" s="103"/>
      <c r="E104" s="103"/>
      <c r="F104" s="288" t="s">
        <v>115</v>
      </c>
      <c r="G104" s="288"/>
      <c r="H104" s="288"/>
      <c r="I104" s="288"/>
      <c r="J104" s="288"/>
      <c r="K104" s="103"/>
      <c r="L104" s="288" t="s">
        <v>116</v>
      </c>
      <c r="M104" s="288"/>
      <c r="N104" s="288"/>
      <c r="O104" s="288"/>
      <c r="P104" s="288"/>
      <c r="Q104" s="288"/>
      <c r="R104" s="288"/>
      <c r="S104" s="288"/>
      <c r="T104" s="288"/>
      <c r="U104" s="288"/>
      <c r="V104" s="288"/>
      <c r="W104" s="288"/>
      <c r="X104" s="288"/>
      <c r="Y104" s="288"/>
      <c r="Z104" s="288"/>
      <c r="AA104" s="288"/>
      <c r="AB104" s="288"/>
      <c r="AC104" s="288"/>
      <c r="AD104" s="288"/>
      <c r="AE104" s="288"/>
      <c r="AF104" s="288"/>
      <c r="AG104" s="316">
        <f>'08 - SO 01 - ELEKTROINSTA...'!J34</f>
        <v>0</v>
      </c>
      <c r="AH104" s="317"/>
      <c r="AI104" s="317"/>
      <c r="AJ104" s="317"/>
      <c r="AK104" s="317"/>
      <c r="AL104" s="317"/>
      <c r="AM104" s="317"/>
      <c r="AN104" s="316">
        <f t="shared" si="0"/>
        <v>0</v>
      </c>
      <c r="AO104" s="317"/>
      <c r="AP104" s="317"/>
      <c r="AQ104" s="104" t="s">
        <v>90</v>
      </c>
      <c r="AR104" s="60"/>
      <c r="AS104" s="105">
        <v>0</v>
      </c>
      <c r="AT104" s="106">
        <f t="shared" si="1"/>
        <v>0</v>
      </c>
      <c r="AU104" s="107">
        <f>'08 - SO 01 - ELEKTROINSTA...'!P126</f>
        <v>0</v>
      </c>
      <c r="AV104" s="106">
        <f>'08 - SO 01 - ELEKTROINSTA...'!J37</f>
        <v>0</v>
      </c>
      <c r="AW104" s="106">
        <f>'08 - SO 01 - ELEKTROINSTA...'!J38</f>
        <v>0</v>
      </c>
      <c r="AX104" s="106">
        <f>'08 - SO 01 - ELEKTROINSTA...'!J39</f>
        <v>0</v>
      </c>
      <c r="AY104" s="106">
        <f>'08 - SO 01 - ELEKTROINSTA...'!J40</f>
        <v>0</v>
      </c>
      <c r="AZ104" s="106">
        <f>'08 - SO 01 - ELEKTROINSTA...'!F37</f>
        <v>0</v>
      </c>
      <c r="BA104" s="106">
        <f>'08 - SO 01 - ELEKTROINSTA...'!F38</f>
        <v>0</v>
      </c>
      <c r="BB104" s="106">
        <f>'08 - SO 01 - ELEKTROINSTA...'!F39</f>
        <v>0</v>
      </c>
      <c r="BC104" s="106">
        <f>'08 - SO 01 - ELEKTROINSTA...'!F40</f>
        <v>0</v>
      </c>
      <c r="BD104" s="108">
        <f>'08 - SO 01 - ELEKTROINSTA...'!F41</f>
        <v>0</v>
      </c>
      <c r="BT104" s="109" t="s">
        <v>95</v>
      </c>
      <c r="BV104" s="109" t="s">
        <v>80</v>
      </c>
      <c r="BW104" s="109" t="s">
        <v>117</v>
      </c>
      <c r="BX104" s="109" t="s">
        <v>91</v>
      </c>
      <c r="CL104" s="109" t="s">
        <v>1</v>
      </c>
    </row>
    <row r="105" spans="1:91" s="4" customFormat="1" ht="16.5" customHeight="1">
      <c r="B105" s="58"/>
      <c r="C105" s="103"/>
      <c r="D105" s="103"/>
      <c r="E105" s="288" t="s">
        <v>118</v>
      </c>
      <c r="F105" s="288"/>
      <c r="G105" s="288"/>
      <c r="H105" s="288"/>
      <c r="I105" s="288"/>
      <c r="J105" s="103"/>
      <c r="K105" s="288" t="s">
        <v>119</v>
      </c>
      <c r="L105" s="288"/>
      <c r="M105" s="288"/>
      <c r="N105" s="288"/>
      <c r="O105" s="288"/>
      <c r="P105" s="288"/>
      <c r="Q105" s="288"/>
      <c r="R105" s="288"/>
      <c r="S105" s="288"/>
      <c r="T105" s="288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  <c r="AE105" s="288"/>
      <c r="AF105" s="288"/>
      <c r="AG105" s="318">
        <f>ROUND(SUM(AG106:AG109),2)</f>
        <v>0</v>
      </c>
      <c r="AH105" s="317"/>
      <c r="AI105" s="317"/>
      <c r="AJ105" s="317"/>
      <c r="AK105" s="317"/>
      <c r="AL105" s="317"/>
      <c r="AM105" s="317"/>
      <c r="AN105" s="316">
        <f t="shared" si="0"/>
        <v>0</v>
      </c>
      <c r="AO105" s="317"/>
      <c r="AP105" s="317"/>
      <c r="AQ105" s="104" t="s">
        <v>90</v>
      </c>
      <c r="AR105" s="60"/>
      <c r="AS105" s="105">
        <f>ROUND(SUM(AS106:AS109),2)</f>
        <v>0</v>
      </c>
      <c r="AT105" s="106">
        <f t="shared" si="1"/>
        <v>0</v>
      </c>
      <c r="AU105" s="107">
        <f>ROUND(SUM(AU106:AU109),5)</f>
        <v>0</v>
      </c>
      <c r="AV105" s="106">
        <f>ROUND(AZ105*L29,2)</f>
        <v>0</v>
      </c>
      <c r="AW105" s="106">
        <f>ROUND(BA105*L30,2)</f>
        <v>0</v>
      </c>
      <c r="AX105" s="106">
        <f>ROUND(BB105*L29,2)</f>
        <v>0</v>
      </c>
      <c r="AY105" s="106">
        <f>ROUND(BC105*L30,2)</f>
        <v>0</v>
      </c>
      <c r="AZ105" s="106">
        <f>ROUND(SUM(AZ106:AZ109),2)</f>
        <v>0</v>
      </c>
      <c r="BA105" s="106">
        <f>ROUND(SUM(BA106:BA109),2)</f>
        <v>0</v>
      </c>
      <c r="BB105" s="106">
        <f>ROUND(SUM(BB106:BB109),2)</f>
        <v>0</v>
      </c>
      <c r="BC105" s="106">
        <f>ROUND(SUM(BC106:BC109),2)</f>
        <v>0</v>
      </c>
      <c r="BD105" s="108">
        <f>ROUND(SUM(BD106:BD109),2)</f>
        <v>0</v>
      </c>
      <c r="BS105" s="109" t="s">
        <v>77</v>
      </c>
      <c r="BT105" s="109" t="s">
        <v>87</v>
      </c>
      <c r="BU105" s="109" t="s">
        <v>79</v>
      </c>
      <c r="BV105" s="109" t="s">
        <v>80</v>
      </c>
      <c r="BW105" s="109" t="s">
        <v>120</v>
      </c>
      <c r="BX105" s="109" t="s">
        <v>86</v>
      </c>
      <c r="CL105" s="109" t="s">
        <v>1</v>
      </c>
    </row>
    <row r="106" spans="1:91" s="4" customFormat="1" ht="16.5" customHeight="1">
      <c r="A106" s="110" t="s">
        <v>92</v>
      </c>
      <c r="B106" s="58"/>
      <c r="C106" s="103"/>
      <c r="D106" s="103"/>
      <c r="E106" s="103"/>
      <c r="F106" s="288" t="s">
        <v>121</v>
      </c>
      <c r="G106" s="288"/>
      <c r="H106" s="288"/>
      <c r="I106" s="288"/>
      <c r="J106" s="288"/>
      <c r="K106" s="103"/>
      <c r="L106" s="288" t="s">
        <v>122</v>
      </c>
      <c r="M106" s="288"/>
      <c r="N106" s="288"/>
      <c r="O106" s="288"/>
      <c r="P106" s="288"/>
      <c r="Q106" s="288"/>
      <c r="R106" s="288"/>
      <c r="S106" s="288"/>
      <c r="T106" s="288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  <c r="AE106" s="288"/>
      <c r="AF106" s="288"/>
      <c r="AG106" s="316">
        <f>'14-01 - STRUKTUROVANÁ KAB...'!J34</f>
        <v>0</v>
      </c>
      <c r="AH106" s="317"/>
      <c r="AI106" s="317"/>
      <c r="AJ106" s="317"/>
      <c r="AK106" s="317"/>
      <c r="AL106" s="317"/>
      <c r="AM106" s="317"/>
      <c r="AN106" s="316">
        <f t="shared" si="0"/>
        <v>0</v>
      </c>
      <c r="AO106" s="317"/>
      <c r="AP106" s="317"/>
      <c r="AQ106" s="104" t="s">
        <v>90</v>
      </c>
      <c r="AR106" s="60"/>
      <c r="AS106" s="105">
        <v>0</v>
      </c>
      <c r="AT106" s="106">
        <f t="shared" si="1"/>
        <v>0</v>
      </c>
      <c r="AU106" s="107">
        <f>'14-01 - STRUKTUROVANÁ KAB...'!P125</f>
        <v>0</v>
      </c>
      <c r="AV106" s="106">
        <f>'14-01 - STRUKTUROVANÁ KAB...'!J37</f>
        <v>0</v>
      </c>
      <c r="AW106" s="106">
        <f>'14-01 - STRUKTUROVANÁ KAB...'!J38</f>
        <v>0</v>
      </c>
      <c r="AX106" s="106">
        <f>'14-01 - STRUKTUROVANÁ KAB...'!J39</f>
        <v>0</v>
      </c>
      <c r="AY106" s="106">
        <f>'14-01 - STRUKTUROVANÁ KAB...'!J40</f>
        <v>0</v>
      </c>
      <c r="AZ106" s="106">
        <f>'14-01 - STRUKTUROVANÁ KAB...'!F37</f>
        <v>0</v>
      </c>
      <c r="BA106" s="106">
        <f>'14-01 - STRUKTUROVANÁ KAB...'!F38</f>
        <v>0</v>
      </c>
      <c r="BB106" s="106">
        <f>'14-01 - STRUKTUROVANÁ KAB...'!F39</f>
        <v>0</v>
      </c>
      <c r="BC106" s="106">
        <f>'14-01 - STRUKTUROVANÁ KAB...'!F40</f>
        <v>0</v>
      </c>
      <c r="BD106" s="108">
        <f>'14-01 - STRUKTUROVANÁ KAB...'!F41</f>
        <v>0</v>
      </c>
      <c r="BT106" s="109" t="s">
        <v>95</v>
      </c>
      <c r="BV106" s="109" t="s">
        <v>80</v>
      </c>
      <c r="BW106" s="109" t="s">
        <v>123</v>
      </c>
      <c r="BX106" s="109" t="s">
        <v>120</v>
      </c>
      <c r="CL106" s="109" t="s">
        <v>1</v>
      </c>
    </row>
    <row r="107" spans="1:91" s="4" customFormat="1" ht="16.5" customHeight="1">
      <c r="A107" s="110" t="s">
        <v>92</v>
      </c>
      <c r="B107" s="58"/>
      <c r="C107" s="103"/>
      <c r="D107" s="103"/>
      <c r="E107" s="103"/>
      <c r="F107" s="288" t="s">
        <v>124</v>
      </c>
      <c r="G107" s="288"/>
      <c r="H107" s="288"/>
      <c r="I107" s="288"/>
      <c r="J107" s="288"/>
      <c r="K107" s="103"/>
      <c r="L107" s="288" t="s">
        <v>125</v>
      </c>
      <c r="M107" s="288"/>
      <c r="N107" s="288"/>
      <c r="O107" s="288"/>
      <c r="P107" s="288"/>
      <c r="Q107" s="288"/>
      <c r="R107" s="288"/>
      <c r="S107" s="288"/>
      <c r="T107" s="288"/>
      <c r="U107" s="288"/>
      <c r="V107" s="288"/>
      <c r="W107" s="288"/>
      <c r="X107" s="288"/>
      <c r="Y107" s="288"/>
      <c r="Z107" s="288"/>
      <c r="AA107" s="288"/>
      <c r="AB107" s="288"/>
      <c r="AC107" s="288"/>
      <c r="AD107" s="288"/>
      <c r="AE107" s="288"/>
      <c r="AF107" s="288"/>
      <c r="AG107" s="316">
        <f>'14-02 - PZTS'!J34</f>
        <v>0</v>
      </c>
      <c r="AH107" s="317"/>
      <c r="AI107" s="317"/>
      <c r="AJ107" s="317"/>
      <c r="AK107" s="317"/>
      <c r="AL107" s="317"/>
      <c r="AM107" s="317"/>
      <c r="AN107" s="316">
        <f t="shared" si="0"/>
        <v>0</v>
      </c>
      <c r="AO107" s="317"/>
      <c r="AP107" s="317"/>
      <c r="AQ107" s="104" t="s">
        <v>90</v>
      </c>
      <c r="AR107" s="60"/>
      <c r="AS107" s="105">
        <v>0</v>
      </c>
      <c r="AT107" s="106">
        <f t="shared" si="1"/>
        <v>0</v>
      </c>
      <c r="AU107" s="107">
        <f>'14-02 - PZTS'!P125</f>
        <v>0</v>
      </c>
      <c r="AV107" s="106">
        <f>'14-02 - PZTS'!J37</f>
        <v>0</v>
      </c>
      <c r="AW107" s="106">
        <f>'14-02 - PZTS'!J38</f>
        <v>0</v>
      </c>
      <c r="AX107" s="106">
        <f>'14-02 - PZTS'!J39</f>
        <v>0</v>
      </c>
      <c r="AY107" s="106">
        <f>'14-02 - PZTS'!J40</f>
        <v>0</v>
      </c>
      <c r="AZ107" s="106">
        <f>'14-02 - PZTS'!F37</f>
        <v>0</v>
      </c>
      <c r="BA107" s="106">
        <f>'14-02 - PZTS'!F38</f>
        <v>0</v>
      </c>
      <c r="BB107" s="106">
        <f>'14-02 - PZTS'!F39</f>
        <v>0</v>
      </c>
      <c r="BC107" s="106">
        <f>'14-02 - PZTS'!F40</f>
        <v>0</v>
      </c>
      <c r="BD107" s="108">
        <f>'14-02 - PZTS'!F41</f>
        <v>0</v>
      </c>
      <c r="BT107" s="109" t="s">
        <v>95</v>
      </c>
      <c r="BV107" s="109" t="s">
        <v>80</v>
      </c>
      <c r="BW107" s="109" t="s">
        <v>126</v>
      </c>
      <c r="BX107" s="109" t="s">
        <v>120</v>
      </c>
      <c r="CL107" s="109" t="s">
        <v>1</v>
      </c>
    </row>
    <row r="108" spans="1:91" s="4" customFormat="1" ht="16.5" customHeight="1">
      <c r="A108" s="110" t="s">
        <v>92</v>
      </c>
      <c r="B108" s="58"/>
      <c r="C108" s="103"/>
      <c r="D108" s="103"/>
      <c r="E108" s="103"/>
      <c r="F108" s="288" t="s">
        <v>127</v>
      </c>
      <c r="G108" s="288"/>
      <c r="H108" s="288"/>
      <c r="I108" s="288"/>
      <c r="J108" s="288"/>
      <c r="K108" s="103"/>
      <c r="L108" s="288" t="s">
        <v>128</v>
      </c>
      <c r="M108" s="288"/>
      <c r="N108" s="288"/>
      <c r="O108" s="288"/>
      <c r="P108" s="288"/>
      <c r="Q108" s="288"/>
      <c r="R108" s="288"/>
      <c r="S108" s="288"/>
      <c r="T108" s="288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  <c r="AE108" s="288"/>
      <c r="AF108" s="288"/>
      <c r="AG108" s="316">
        <f>'14-03 - KAMEROVÝ SYSTÉM'!J34</f>
        <v>0</v>
      </c>
      <c r="AH108" s="317"/>
      <c r="AI108" s="317"/>
      <c r="AJ108" s="317"/>
      <c r="AK108" s="317"/>
      <c r="AL108" s="317"/>
      <c r="AM108" s="317"/>
      <c r="AN108" s="316">
        <f t="shared" si="0"/>
        <v>0</v>
      </c>
      <c r="AO108" s="317"/>
      <c r="AP108" s="317"/>
      <c r="AQ108" s="104" t="s">
        <v>90</v>
      </c>
      <c r="AR108" s="60"/>
      <c r="AS108" s="105">
        <v>0</v>
      </c>
      <c r="AT108" s="106">
        <f t="shared" si="1"/>
        <v>0</v>
      </c>
      <c r="AU108" s="107">
        <f>'14-03 - KAMEROVÝ SYSTÉM'!P125</f>
        <v>0</v>
      </c>
      <c r="AV108" s="106">
        <f>'14-03 - KAMEROVÝ SYSTÉM'!J37</f>
        <v>0</v>
      </c>
      <c r="AW108" s="106">
        <f>'14-03 - KAMEROVÝ SYSTÉM'!J38</f>
        <v>0</v>
      </c>
      <c r="AX108" s="106">
        <f>'14-03 - KAMEROVÝ SYSTÉM'!J39</f>
        <v>0</v>
      </c>
      <c r="AY108" s="106">
        <f>'14-03 - KAMEROVÝ SYSTÉM'!J40</f>
        <v>0</v>
      </c>
      <c r="AZ108" s="106">
        <f>'14-03 - KAMEROVÝ SYSTÉM'!F37</f>
        <v>0</v>
      </c>
      <c r="BA108" s="106">
        <f>'14-03 - KAMEROVÝ SYSTÉM'!F38</f>
        <v>0</v>
      </c>
      <c r="BB108" s="106">
        <f>'14-03 - KAMEROVÝ SYSTÉM'!F39</f>
        <v>0</v>
      </c>
      <c r="BC108" s="106">
        <f>'14-03 - KAMEROVÝ SYSTÉM'!F40</f>
        <v>0</v>
      </c>
      <c r="BD108" s="108">
        <f>'14-03 - KAMEROVÝ SYSTÉM'!F41</f>
        <v>0</v>
      </c>
      <c r="BT108" s="109" t="s">
        <v>95</v>
      </c>
      <c r="BV108" s="109" t="s">
        <v>80</v>
      </c>
      <c r="BW108" s="109" t="s">
        <v>129</v>
      </c>
      <c r="BX108" s="109" t="s">
        <v>120</v>
      </c>
      <c r="CL108" s="109" t="s">
        <v>1</v>
      </c>
    </row>
    <row r="109" spans="1:91" s="4" customFormat="1" ht="23.25" customHeight="1">
      <c r="A109" s="110" t="s">
        <v>92</v>
      </c>
      <c r="B109" s="58"/>
      <c r="C109" s="103"/>
      <c r="D109" s="103"/>
      <c r="E109" s="103"/>
      <c r="F109" s="288" t="s">
        <v>130</v>
      </c>
      <c r="G109" s="288"/>
      <c r="H109" s="288"/>
      <c r="I109" s="288"/>
      <c r="J109" s="288"/>
      <c r="K109" s="103"/>
      <c r="L109" s="288" t="s">
        <v>131</v>
      </c>
      <c r="M109" s="288"/>
      <c r="N109" s="288"/>
      <c r="O109" s="288"/>
      <c r="P109" s="288"/>
      <c r="Q109" s="288"/>
      <c r="R109" s="288"/>
      <c r="S109" s="288"/>
      <c r="T109" s="288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  <c r="AE109" s="288"/>
      <c r="AF109" s="288"/>
      <c r="AG109" s="316">
        <f>'14-50 - CHRÁNIČKA PRO PŘÍ...'!J34</f>
        <v>0</v>
      </c>
      <c r="AH109" s="317"/>
      <c r="AI109" s="317"/>
      <c r="AJ109" s="317"/>
      <c r="AK109" s="317"/>
      <c r="AL109" s="317"/>
      <c r="AM109" s="317"/>
      <c r="AN109" s="316">
        <f t="shared" si="0"/>
        <v>0</v>
      </c>
      <c r="AO109" s="317"/>
      <c r="AP109" s="317"/>
      <c r="AQ109" s="104" t="s">
        <v>90</v>
      </c>
      <c r="AR109" s="60"/>
      <c r="AS109" s="105">
        <v>0</v>
      </c>
      <c r="AT109" s="106">
        <f t="shared" si="1"/>
        <v>0</v>
      </c>
      <c r="AU109" s="107">
        <f>'14-50 - CHRÁNIČKA PRO PŘÍ...'!P125</f>
        <v>0</v>
      </c>
      <c r="AV109" s="106">
        <f>'14-50 - CHRÁNIČKA PRO PŘÍ...'!J37</f>
        <v>0</v>
      </c>
      <c r="AW109" s="106">
        <f>'14-50 - CHRÁNIČKA PRO PŘÍ...'!J38</f>
        <v>0</v>
      </c>
      <c r="AX109" s="106">
        <f>'14-50 - CHRÁNIČKA PRO PŘÍ...'!J39</f>
        <v>0</v>
      </c>
      <c r="AY109" s="106">
        <f>'14-50 - CHRÁNIČKA PRO PŘÍ...'!J40</f>
        <v>0</v>
      </c>
      <c r="AZ109" s="106">
        <f>'14-50 - CHRÁNIČKA PRO PŘÍ...'!F37</f>
        <v>0</v>
      </c>
      <c r="BA109" s="106">
        <f>'14-50 - CHRÁNIČKA PRO PŘÍ...'!F38</f>
        <v>0</v>
      </c>
      <c r="BB109" s="106">
        <f>'14-50 - CHRÁNIČKA PRO PŘÍ...'!F39</f>
        <v>0</v>
      </c>
      <c r="BC109" s="106">
        <f>'14-50 - CHRÁNIČKA PRO PŘÍ...'!F40</f>
        <v>0</v>
      </c>
      <c r="BD109" s="108">
        <f>'14-50 - CHRÁNIČKA PRO PŘÍ...'!F41</f>
        <v>0</v>
      </c>
      <c r="BT109" s="109" t="s">
        <v>95</v>
      </c>
      <c r="BV109" s="109" t="s">
        <v>80</v>
      </c>
      <c r="BW109" s="109" t="s">
        <v>132</v>
      </c>
      <c r="BX109" s="109" t="s">
        <v>120</v>
      </c>
      <c r="CL109" s="109" t="s">
        <v>1</v>
      </c>
    </row>
    <row r="110" spans="1:91" s="4" customFormat="1" ht="16.5" customHeight="1">
      <c r="A110" s="110" t="s">
        <v>92</v>
      </c>
      <c r="B110" s="58"/>
      <c r="C110" s="103"/>
      <c r="D110" s="103"/>
      <c r="E110" s="288" t="s">
        <v>133</v>
      </c>
      <c r="F110" s="288"/>
      <c r="G110" s="288"/>
      <c r="H110" s="288"/>
      <c r="I110" s="288"/>
      <c r="J110" s="103"/>
      <c r="K110" s="288" t="s">
        <v>134</v>
      </c>
      <c r="L110" s="288"/>
      <c r="M110" s="288"/>
      <c r="N110" s="288"/>
      <c r="O110" s="288"/>
      <c r="P110" s="288"/>
      <c r="Q110" s="288"/>
      <c r="R110" s="288"/>
      <c r="S110" s="288"/>
      <c r="T110" s="288"/>
      <c r="U110" s="288"/>
      <c r="V110" s="288"/>
      <c r="W110" s="288"/>
      <c r="X110" s="288"/>
      <c r="Y110" s="288"/>
      <c r="Z110" s="288"/>
      <c r="AA110" s="288"/>
      <c r="AB110" s="288"/>
      <c r="AC110" s="288"/>
      <c r="AD110" s="288"/>
      <c r="AE110" s="288"/>
      <c r="AF110" s="288"/>
      <c r="AG110" s="316">
        <f>'VRN - Vedlejší náklady'!J32</f>
        <v>0</v>
      </c>
      <c r="AH110" s="317"/>
      <c r="AI110" s="317"/>
      <c r="AJ110" s="317"/>
      <c r="AK110" s="317"/>
      <c r="AL110" s="317"/>
      <c r="AM110" s="317"/>
      <c r="AN110" s="316">
        <f t="shared" si="0"/>
        <v>0</v>
      </c>
      <c r="AO110" s="317"/>
      <c r="AP110" s="317"/>
      <c r="AQ110" s="104" t="s">
        <v>90</v>
      </c>
      <c r="AR110" s="60"/>
      <c r="AS110" s="105">
        <v>0</v>
      </c>
      <c r="AT110" s="106">
        <f t="shared" si="1"/>
        <v>0</v>
      </c>
      <c r="AU110" s="107">
        <f>'VRN - Vedlejší náklady'!P123</f>
        <v>0</v>
      </c>
      <c r="AV110" s="106">
        <f>'VRN - Vedlejší náklady'!J35</f>
        <v>0</v>
      </c>
      <c r="AW110" s="106">
        <f>'VRN - Vedlejší náklady'!J36</f>
        <v>0</v>
      </c>
      <c r="AX110" s="106">
        <f>'VRN - Vedlejší náklady'!J37</f>
        <v>0</v>
      </c>
      <c r="AY110" s="106">
        <f>'VRN - Vedlejší náklady'!J38</f>
        <v>0</v>
      </c>
      <c r="AZ110" s="106">
        <f>'VRN - Vedlejší náklady'!F35</f>
        <v>0</v>
      </c>
      <c r="BA110" s="106">
        <f>'VRN - Vedlejší náklady'!F36</f>
        <v>0</v>
      </c>
      <c r="BB110" s="106">
        <f>'VRN - Vedlejší náklady'!F37</f>
        <v>0</v>
      </c>
      <c r="BC110" s="106">
        <f>'VRN - Vedlejší náklady'!F38</f>
        <v>0</v>
      </c>
      <c r="BD110" s="108">
        <f>'VRN - Vedlejší náklady'!F39</f>
        <v>0</v>
      </c>
      <c r="BT110" s="109" t="s">
        <v>87</v>
      </c>
      <c r="BV110" s="109" t="s">
        <v>80</v>
      </c>
      <c r="BW110" s="109" t="s">
        <v>135</v>
      </c>
      <c r="BX110" s="109" t="s">
        <v>86</v>
      </c>
      <c r="CL110" s="109" t="s">
        <v>1</v>
      </c>
    </row>
    <row r="111" spans="1:91" s="7" customFormat="1" ht="16.5" customHeight="1">
      <c r="B111" s="93"/>
      <c r="C111" s="94"/>
      <c r="D111" s="287" t="s">
        <v>136</v>
      </c>
      <c r="E111" s="287"/>
      <c r="F111" s="287"/>
      <c r="G111" s="287"/>
      <c r="H111" s="287"/>
      <c r="I111" s="95"/>
      <c r="J111" s="287" t="s">
        <v>137</v>
      </c>
      <c r="K111" s="287"/>
      <c r="L111" s="287"/>
      <c r="M111" s="287"/>
      <c r="N111" s="287"/>
      <c r="O111" s="287"/>
      <c r="P111" s="287"/>
      <c r="Q111" s="287"/>
      <c r="R111" s="287"/>
      <c r="S111" s="287"/>
      <c r="T111" s="287"/>
      <c r="U111" s="287"/>
      <c r="V111" s="287"/>
      <c r="W111" s="287"/>
      <c r="X111" s="287"/>
      <c r="Y111" s="287"/>
      <c r="Z111" s="287"/>
      <c r="AA111" s="287"/>
      <c r="AB111" s="287"/>
      <c r="AC111" s="287"/>
      <c r="AD111" s="287"/>
      <c r="AE111" s="287"/>
      <c r="AF111" s="287"/>
      <c r="AG111" s="314">
        <f>ROUND(AG112,2)</f>
        <v>0</v>
      </c>
      <c r="AH111" s="315"/>
      <c r="AI111" s="315"/>
      <c r="AJ111" s="315"/>
      <c r="AK111" s="315"/>
      <c r="AL111" s="315"/>
      <c r="AM111" s="315"/>
      <c r="AN111" s="323">
        <f t="shared" si="0"/>
        <v>0</v>
      </c>
      <c r="AO111" s="315"/>
      <c r="AP111" s="315"/>
      <c r="AQ111" s="96" t="s">
        <v>84</v>
      </c>
      <c r="AR111" s="97"/>
      <c r="AS111" s="98">
        <f>ROUND(AS112,2)</f>
        <v>0</v>
      </c>
      <c r="AT111" s="99">
        <f t="shared" si="1"/>
        <v>0</v>
      </c>
      <c r="AU111" s="100">
        <f>ROUND(AU112,5)</f>
        <v>0</v>
      </c>
      <c r="AV111" s="99">
        <f>ROUND(AZ111*L29,2)</f>
        <v>0</v>
      </c>
      <c r="AW111" s="99">
        <f>ROUND(BA111*L30,2)</f>
        <v>0</v>
      </c>
      <c r="AX111" s="99">
        <f>ROUND(BB111*L29,2)</f>
        <v>0</v>
      </c>
      <c r="AY111" s="99">
        <f>ROUND(BC111*L30,2)</f>
        <v>0</v>
      </c>
      <c r="AZ111" s="99">
        <f>ROUND(AZ112,2)</f>
        <v>0</v>
      </c>
      <c r="BA111" s="99">
        <f>ROUND(BA112,2)</f>
        <v>0</v>
      </c>
      <c r="BB111" s="99">
        <f>ROUND(BB112,2)</f>
        <v>0</v>
      </c>
      <c r="BC111" s="99">
        <f>ROUND(BC112,2)</f>
        <v>0</v>
      </c>
      <c r="BD111" s="101">
        <f>ROUND(BD112,2)</f>
        <v>0</v>
      </c>
      <c r="BS111" s="102" t="s">
        <v>77</v>
      </c>
      <c r="BT111" s="102" t="s">
        <v>85</v>
      </c>
      <c r="BU111" s="102" t="s">
        <v>79</v>
      </c>
      <c r="BV111" s="102" t="s">
        <v>80</v>
      </c>
      <c r="BW111" s="102" t="s">
        <v>138</v>
      </c>
      <c r="BX111" s="102" t="s">
        <v>5</v>
      </c>
      <c r="CL111" s="102" t="s">
        <v>1</v>
      </c>
      <c r="CM111" s="102" t="s">
        <v>87</v>
      </c>
    </row>
    <row r="112" spans="1:91" s="4" customFormat="1" ht="16.5" customHeight="1">
      <c r="A112" s="110" t="s">
        <v>92</v>
      </c>
      <c r="B112" s="58"/>
      <c r="C112" s="103"/>
      <c r="D112" s="103"/>
      <c r="E112" s="288" t="s">
        <v>88</v>
      </c>
      <c r="F112" s="288"/>
      <c r="G112" s="288"/>
      <c r="H112" s="288"/>
      <c r="I112" s="288"/>
      <c r="J112" s="103"/>
      <c r="K112" s="288" t="s">
        <v>89</v>
      </c>
      <c r="L112" s="288"/>
      <c r="M112" s="288"/>
      <c r="N112" s="288"/>
      <c r="O112" s="288"/>
      <c r="P112" s="288"/>
      <c r="Q112" s="288"/>
      <c r="R112" s="288"/>
      <c r="S112" s="288"/>
      <c r="T112" s="288"/>
      <c r="U112" s="288"/>
      <c r="V112" s="288"/>
      <c r="W112" s="288"/>
      <c r="X112" s="288"/>
      <c r="Y112" s="288"/>
      <c r="Z112" s="288"/>
      <c r="AA112" s="288"/>
      <c r="AB112" s="288"/>
      <c r="AC112" s="288"/>
      <c r="AD112" s="288"/>
      <c r="AE112" s="288"/>
      <c r="AF112" s="288"/>
      <c r="AG112" s="316">
        <f>'SO - Stavební objekty'!J32</f>
        <v>0</v>
      </c>
      <c r="AH112" s="317"/>
      <c r="AI112" s="317"/>
      <c r="AJ112" s="317"/>
      <c r="AK112" s="317"/>
      <c r="AL112" s="317"/>
      <c r="AM112" s="317"/>
      <c r="AN112" s="316">
        <f t="shared" si="0"/>
        <v>0</v>
      </c>
      <c r="AO112" s="317"/>
      <c r="AP112" s="317"/>
      <c r="AQ112" s="104" t="s">
        <v>90</v>
      </c>
      <c r="AR112" s="60"/>
      <c r="AS112" s="111">
        <v>0</v>
      </c>
      <c r="AT112" s="112">
        <f t="shared" si="1"/>
        <v>0</v>
      </c>
      <c r="AU112" s="113">
        <f>'SO - Stavební objekty'!P130</f>
        <v>0</v>
      </c>
      <c r="AV112" s="112">
        <f>'SO - Stavební objekty'!J35</f>
        <v>0</v>
      </c>
      <c r="AW112" s="112">
        <f>'SO - Stavební objekty'!J36</f>
        <v>0</v>
      </c>
      <c r="AX112" s="112">
        <f>'SO - Stavební objekty'!J37</f>
        <v>0</v>
      </c>
      <c r="AY112" s="112">
        <f>'SO - Stavební objekty'!J38</f>
        <v>0</v>
      </c>
      <c r="AZ112" s="112">
        <f>'SO - Stavební objekty'!F35</f>
        <v>0</v>
      </c>
      <c r="BA112" s="112">
        <f>'SO - Stavební objekty'!F36</f>
        <v>0</v>
      </c>
      <c r="BB112" s="112">
        <f>'SO - Stavební objekty'!F37</f>
        <v>0</v>
      </c>
      <c r="BC112" s="112">
        <f>'SO - Stavební objekty'!F38</f>
        <v>0</v>
      </c>
      <c r="BD112" s="114">
        <f>'SO - Stavební objekty'!F39</f>
        <v>0</v>
      </c>
      <c r="BT112" s="109" t="s">
        <v>87</v>
      </c>
      <c r="BV112" s="109" t="s">
        <v>80</v>
      </c>
      <c r="BW112" s="109" t="s">
        <v>139</v>
      </c>
      <c r="BX112" s="109" t="s">
        <v>138</v>
      </c>
      <c r="CL112" s="109" t="s">
        <v>1</v>
      </c>
    </row>
    <row r="113" spans="1:57" s="2" customFormat="1" ht="30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9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</row>
    <row r="114" spans="1:57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  <c r="AM114" s="55"/>
      <c r="AN114" s="55"/>
      <c r="AO114" s="55"/>
      <c r="AP114" s="55"/>
      <c r="AQ114" s="55"/>
      <c r="AR114" s="39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</row>
  </sheetData>
  <sheetProtection algorithmName="SHA-512" hashValue="0/a8u5qaGwERouQ2IKbcgnjpPtoUAP0WLrdszwYafFMagjr2ovrrLOh+0MayKxJv8t/avWmaEoErpz0kmOEp4A==" saltValue="rg48/92H1u5p2KDVOsoWs7n3tKiyZNzk1F8Fg3TxTP0Yk3eyVCKt7ivUCuskCgOEEMYh1dAIQHtO+ZnChWHbUg==" spinCount="100000" sheet="1" objects="1" scenarios="1" formatColumns="0" formatRows="0"/>
  <mergeCells count="110"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K35:AO35"/>
    <mergeCell ref="X35:AB35"/>
    <mergeCell ref="AR2:BE2"/>
    <mergeCell ref="AG92:AM92"/>
    <mergeCell ref="AG95:AM95"/>
    <mergeCell ref="AG104:AM104"/>
    <mergeCell ref="AG103:AM103"/>
    <mergeCell ref="AG102:AM102"/>
    <mergeCell ref="AG101:AM101"/>
    <mergeCell ref="AG100:AM100"/>
    <mergeCell ref="AG99:AM99"/>
    <mergeCell ref="AG97:AM97"/>
    <mergeCell ref="AG98:AM98"/>
    <mergeCell ref="AG96:AM96"/>
    <mergeCell ref="AM87:AN87"/>
    <mergeCell ref="AM89:AP89"/>
    <mergeCell ref="AM90:AP90"/>
    <mergeCell ref="AN92:AP92"/>
    <mergeCell ref="AN101:AP101"/>
    <mergeCell ref="AN99:AP99"/>
    <mergeCell ref="AN96:AP96"/>
    <mergeCell ref="AN102:AP102"/>
    <mergeCell ref="AN100:AP100"/>
    <mergeCell ref="AN95:AP95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F109:J109"/>
    <mergeCell ref="L109:AF109"/>
    <mergeCell ref="E110:I110"/>
    <mergeCell ref="K110:AF110"/>
    <mergeCell ref="D111:H111"/>
    <mergeCell ref="J111:AF111"/>
    <mergeCell ref="E112:I112"/>
    <mergeCell ref="K112:AF112"/>
    <mergeCell ref="AG94:AM94"/>
    <mergeCell ref="L85:AO85"/>
    <mergeCell ref="L97:AF97"/>
    <mergeCell ref="E105:I105"/>
    <mergeCell ref="K105:AF105"/>
    <mergeCell ref="F106:J106"/>
    <mergeCell ref="L106:AF106"/>
    <mergeCell ref="F107:J107"/>
    <mergeCell ref="L107:AF107"/>
    <mergeCell ref="F108:J108"/>
    <mergeCell ref="L108:AF108"/>
    <mergeCell ref="AN103:AP103"/>
    <mergeCell ref="AN98:AP98"/>
    <mergeCell ref="AN104:AP104"/>
    <mergeCell ref="AN97:AP97"/>
    <mergeCell ref="F104:J104"/>
    <mergeCell ref="I92:AF92"/>
    <mergeCell ref="J95:AF95"/>
    <mergeCell ref="K96:AF96"/>
    <mergeCell ref="L104:AF104"/>
    <mergeCell ref="L103:AF103"/>
    <mergeCell ref="L102:AF102"/>
    <mergeCell ref="L101:AF101"/>
    <mergeCell ref="L100:AF100"/>
    <mergeCell ref="L99:AF99"/>
    <mergeCell ref="L98:AF98"/>
    <mergeCell ref="C92:G92"/>
    <mergeCell ref="D95:H95"/>
    <mergeCell ref="E96:I96"/>
    <mergeCell ref="F98:J98"/>
    <mergeCell ref="F103:J103"/>
    <mergeCell ref="F102:J102"/>
    <mergeCell ref="F101:J101"/>
    <mergeCell ref="F100:J100"/>
    <mergeCell ref="F99:J99"/>
    <mergeCell ref="F97:J97"/>
  </mergeCells>
  <hyperlinks>
    <hyperlink ref="A97" location="'01 - SO 01 - STAVEBNĚ KON...'!C2" display="/"/>
    <hyperlink ref="A98" location="'02 - SO 01 - ZDRAVOTNĚ TE...'!C2" display="/"/>
    <hyperlink ref="A99" location="'03 - SO 01 - VYTÁPĚNÍ + PENB'!C2" display="/"/>
    <hyperlink ref="A100" location="'04 - SO 01 - VZDUCHOTECHN...'!C2" display="/"/>
    <hyperlink ref="A101" location="'05 - SO 01 - VNIŘNÍ A VNĚ...'!C2" display="/"/>
    <hyperlink ref="A102" location="'06 - SO 01 - OPLOCENÍ A V...'!C2" display="/"/>
    <hyperlink ref="A103" location="'07 - SO 01 - TERÉNNÍ ÚPRA...'!C2" display="/"/>
    <hyperlink ref="A104" location="'08 - SO 01 - ELEKTROINSTA...'!C2" display="/"/>
    <hyperlink ref="A106" location="'14-01 - STRUKTUROVANÁ KAB...'!C2" display="/"/>
    <hyperlink ref="A107" location="'14-02 - PZTS'!C2" display="/"/>
    <hyperlink ref="A108" location="'14-03 - KAMEROVÝ SYSTÉM'!C2" display="/"/>
    <hyperlink ref="A109" location="'14-50 - CHRÁNIČKA PRO PŘÍ...'!C2" display="/"/>
    <hyperlink ref="A110" location="'VRN - Vedlejší náklady'!C2" display="/"/>
    <hyperlink ref="A112" location="'SO - Stavební objekt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123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>
      <c r="B8" s="20"/>
      <c r="D8" s="120" t="s">
        <v>160</v>
      </c>
      <c r="L8" s="20"/>
    </row>
    <row r="9" spans="1:46" s="1" customFormat="1" ht="16.5" customHeight="1">
      <c r="B9" s="20"/>
      <c r="E9" s="331" t="s">
        <v>164</v>
      </c>
      <c r="F9" s="312"/>
      <c r="G9" s="312"/>
      <c r="H9" s="312"/>
      <c r="L9" s="20"/>
    </row>
    <row r="10" spans="1:46" s="1" customFormat="1" ht="12" customHeight="1">
      <c r="B10" s="20"/>
      <c r="D10" s="120" t="s">
        <v>168</v>
      </c>
      <c r="L10" s="20"/>
    </row>
    <row r="11" spans="1:46" s="2" customFormat="1" ht="16.5" customHeight="1">
      <c r="A11" s="34"/>
      <c r="B11" s="39"/>
      <c r="C11" s="34"/>
      <c r="D11" s="34"/>
      <c r="E11" s="333" t="s">
        <v>2505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35" t="s">
        <v>2506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2094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ROUND(J125,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ROUND((SUM(BE125:BE217)),  2)</f>
        <v>0</v>
      </c>
      <c r="G37" s="34"/>
      <c r="H37" s="34"/>
      <c r="I37" s="131">
        <v>0.21</v>
      </c>
      <c r="J37" s="130">
        <f>ROUND(((SUM(BE125:BE217))*I37),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ROUND((SUM(BF125:BF217)),  2)</f>
        <v>0</v>
      </c>
      <c r="G38" s="34"/>
      <c r="H38" s="34"/>
      <c r="I38" s="131">
        <v>0.15</v>
      </c>
      <c r="J38" s="130">
        <f>ROUND(((SUM(BF125:BF217))*I38),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ROUND((SUM(BG125:BG217)),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ROUND((SUM(BH125:BH217)),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ROUND((SUM(BI125:BI217)),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2505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14-01 - STRUKTUROVANÁ KABELÁŽ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profesista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J125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2507</v>
      </c>
      <c r="E101" s="157"/>
      <c r="F101" s="157"/>
      <c r="G101" s="157"/>
      <c r="H101" s="157"/>
      <c r="I101" s="157"/>
      <c r="J101" s="158">
        <f>J126</f>
        <v>0</v>
      </c>
      <c r="K101" s="155"/>
      <c r="L101" s="15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17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9" t="str">
        <f>E7</f>
        <v>Hodonín, budova TO - zlepšení sociálního zázemí - I. etapa projekt</v>
      </c>
      <c r="F111" s="340"/>
      <c r="G111" s="340"/>
      <c r="H111" s="34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160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1" customFormat="1" ht="16.5" customHeight="1">
      <c r="B113" s="21"/>
      <c r="C113" s="22"/>
      <c r="D113" s="22"/>
      <c r="E113" s="339" t="s">
        <v>164</v>
      </c>
      <c r="F113" s="297"/>
      <c r="G113" s="297"/>
      <c r="H113" s="297"/>
      <c r="I113" s="22"/>
      <c r="J113" s="22"/>
      <c r="K113" s="22"/>
      <c r="L113" s="20"/>
    </row>
    <row r="114" spans="1:65" s="1" customFormat="1" ht="12" customHeight="1">
      <c r="B114" s="21"/>
      <c r="C114" s="29" t="s">
        <v>168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41" t="s">
        <v>2505</v>
      </c>
      <c r="F115" s="342"/>
      <c r="G115" s="342"/>
      <c r="H115" s="34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176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90" t="str">
        <f>E13</f>
        <v>14-01 - STRUKTUROVANÁ KABELÁŽ</v>
      </c>
      <c r="F117" s="342"/>
      <c r="G117" s="342"/>
      <c r="H117" s="34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21</v>
      </c>
      <c r="D119" s="36"/>
      <c r="E119" s="36"/>
      <c r="F119" s="27" t="str">
        <f>F16</f>
        <v xml:space="preserve"> </v>
      </c>
      <c r="G119" s="36"/>
      <c r="H119" s="36"/>
      <c r="I119" s="29" t="s">
        <v>23</v>
      </c>
      <c r="J119" s="66" t="str">
        <f>IF(J16="","",J16)</f>
        <v>17. 5. 2022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25</v>
      </c>
      <c r="D121" s="36"/>
      <c r="E121" s="36"/>
      <c r="F121" s="27" t="str">
        <f>E19</f>
        <v>OBLASTNÍ ŘEDITELSTVÍ BRNO</v>
      </c>
      <c r="G121" s="36"/>
      <c r="H121" s="36"/>
      <c r="I121" s="29" t="s">
        <v>31</v>
      </c>
      <c r="J121" s="32" t="str">
        <f>E25</f>
        <v>Dopravní projektování, spol.s 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29</v>
      </c>
      <c r="D122" s="36"/>
      <c r="E122" s="36"/>
      <c r="F122" s="27" t="str">
        <f>IF(E22="","",E22)</f>
        <v>Vyplň údaj</v>
      </c>
      <c r="G122" s="36"/>
      <c r="H122" s="36"/>
      <c r="I122" s="29" t="s">
        <v>34</v>
      </c>
      <c r="J122" s="32" t="str">
        <f>E28</f>
        <v>profesista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0" customFormat="1" ht="29.25" customHeight="1">
      <c r="A124" s="160"/>
      <c r="B124" s="161"/>
      <c r="C124" s="162" t="s">
        <v>210</v>
      </c>
      <c r="D124" s="163" t="s">
        <v>63</v>
      </c>
      <c r="E124" s="163" t="s">
        <v>59</v>
      </c>
      <c r="F124" s="163" t="s">
        <v>60</v>
      </c>
      <c r="G124" s="163" t="s">
        <v>211</v>
      </c>
      <c r="H124" s="163" t="s">
        <v>212</v>
      </c>
      <c r="I124" s="163" t="s">
        <v>213</v>
      </c>
      <c r="J124" s="163" t="s">
        <v>186</v>
      </c>
      <c r="K124" s="164" t="s">
        <v>214</v>
      </c>
      <c r="L124" s="165"/>
      <c r="M124" s="75" t="s">
        <v>1</v>
      </c>
      <c r="N124" s="76" t="s">
        <v>42</v>
      </c>
      <c r="O124" s="76" t="s">
        <v>215</v>
      </c>
      <c r="P124" s="76" t="s">
        <v>216</v>
      </c>
      <c r="Q124" s="76" t="s">
        <v>217</v>
      </c>
      <c r="R124" s="76" t="s">
        <v>218</v>
      </c>
      <c r="S124" s="76" t="s">
        <v>219</v>
      </c>
      <c r="T124" s="77" t="s">
        <v>220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4"/>
      <c r="B125" s="35"/>
      <c r="C125" s="82" t="s">
        <v>221</v>
      </c>
      <c r="D125" s="36"/>
      <c r="E125" s="36"/>
      <c r="F125" s="36"/>
      <c r="G125" s="36"/>
      <c r="H125" s="36"/>
      <c r="I125" s="36"/>
      <c r="J125" s="166">
        <f>BK125</f>
        <v>0</v>
      </c>
      <c r="K125" s="36"/>
      <c r="L125" s="39"/>
      <c r="M125" s="78"/>
      <c r="N125" s="167"/>
      <c r="O125" s="79"/>
      <c r="P125" s="168">
        <f>P126</f>
        <v>0</v>
      </c>
      <c r="Q125" s="79"/>
      <c r="R125" s="168">
        <f>R126</f>
        <v>0</v>
      </c>
      <c r="S125" s="79"/>
      <c r="T125" s="169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77</v>
      </c>
      <c r="AU125" s="17" t="s">
        <v>188</v>
      </c>
      <c r="BK125" s="170">
        <f>BK126</f>
        <v>0</v>
      </c>
    </row>
    <row r="126" spans="1:65" s="11" customFormat="1" ht="25.9" customHeight="1">
      <c r="B126" s="171"/>
      <c r="C126" s="172"/>
      <c r="D126" s="173" t="s">
        <v>77</v>
      </c>
      <c r="E126" s="174" t="s">
        <v>955</v>
      </c>
      <c r="F126" s="174" t="s">
        <v>2508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SUM(P127:P217)</f>
        <v>0</v>
      </c>
      <c r="Q126" s="179"/>
      <c r="R126" s="180">
        <f>SUM(R127:R217)</f>
        <v>0</v>
      </c>
      <c r="S126" s="179"/>
      <c r="T126" s="181">
        <f>SUM(T127:T217)</f>
        <v>0</v>
      </c>
      <c r="AR126" s="182" t="s">
        <v>85</v>
      </c>
      <c r="AT126" s="183" t="s">
        <v>77</v>
      </c>
      <c r="AU126" s="183" t="s">
        <v>78</v>
      </c>
      <c r="AY126" s="182" t="s">
        <v>223</v>
      </c>
      <c r="BK126" s="184">
        <f>SUM(BK127:BK217)</f>
        <v>0</v>
      </c>
    </row>
    <row r="127" spans="1:65" s="2" customFormat="1" ht="16.5" customHeight="1">
      <c r="A127" s="34"/>
      <c r="B127" s="35"/>
      <c r="C127" s="185" t="s">
        <v>85</v>
      </c>
      <c r="D127" s="185" t="s">
        <v>224</v>
      </c>
      <c r="E127" s="186" t="s">
        <v>2509</v>
      </c>
      <c r="F127" s="187" t="s">
        <v>2510</v>
      </c>
      <c r="G127" s="188" t="s">
        <v>2511</v>
      </c>
      <c r="H127" s="189">
        <v>1</v>
      </c>
      <c r="I127" s="190"/>
      <c r="J127" s="191">
        <f>ROUND(I127*H127,2)</f>
        <v>0</v>
      </c>
      <c r="K127" s="187" t="s">
        <v>485</v>
      </c>
      <c r="L127" s="39"/>
      <c r="M127" s="192" t="s">
        <v>1</v>
      </c>
      <c r="N127" s="193" t="s">
        <v>43</v>
      </c>
      <c r="O127" s="71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85</v>
      </c>
      <c r="AT127" s="196" t="s">
        <v>224</v>
      </c>
      <c r="AU127" s="196" t="s">
        <v>85</v>
      </c>
      <c r="AY127" s="17" t="s">
        <v>223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85</v>
      </c>
      <c r="BK127" s="197">
        <f>ROUND(I127*H127,2)</f>
        <v>0</v>
      </c>
      <c r="BL127" s="17" t="s">
        <v>85</v>
      </c>
      <c r="BM127" s="196" t="s">
        <v>87</v>
      </c>
    </row>
    <row r="128" spans="1:65" s="2" customFormat="1" ht="16.5" customHeight="1">
      <c r="A128" s="34"/>
      <c r="B128" s="35"/>
      <c r="C128" s="185" t="s">
        <v>87</v>
      </c>
      <c r="D128" s="185" t="s">
        <v>224</v>
      </c>
      <c r="E128" s="186" t="s">
        <v>2512</v>
      </c>
      <c r="F128" s="187" t="s">
        <v>2513</v>
      </c>
      <c r="G128" s="188" t="s">
        <v>2511</v>
      </c>
      <c r="H128" s="189">
        <v>1</v>
      </c>
      <c r="I128" s="190"/>
      <c r="J128" s="191">
        <f>ROUND(I128*H128,2)</f>
        <v>0</v>
      </c>
      <c r="K128" s="187" t="s">
        <v>485</v>
      </c>
      <c r="L128" s="39"/>
      <c r="M128" s="192" t="s">
        <v>1</v>
      </c>
      <c r="N128" s="193" t="s">
        <v>43</v>
      </c>
      <c r="O128" s="71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6" t="s">
        <v>85</v>
      </c>
      <c r="AT128" s="196" t="s">
        <v>224</v>
      </c>
      <c r="AU128" s="196" t="s">
        <v>85</v>
      </c>
      <c r="AY128" s="17" t="s">
        <v>223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85</v>
      </c>
      <c r="BK128" s="197">
        <f>ROUND(I128*H128,2)</f>
        <v>0</v>
      </c>
      <c r="BL128" s="17" t="s">
        <v>85</v>
      </c>
      <c r="BM128" s="196" t="s">
        <v>229</v>
      </c>
    </row>
    <row r="129" spans="1:65" s="2" customFormat="1" ht="19.5">
      <c r="A129" s="34"/>
      <c r="B129" s="35"/>
      <c r="C129" s="36"/>
      <c r="D129" s="200" t="s">
        <v>337</v>
      </c>
      <c r="E129" s="36"/>
      <c r="F129" s="241" t="s">
        <v>2514</v>
      </c>
      <c r="G129" s="36"/>
      <c r="H129" s="36"/>
      <c r="I129" s="242"/>
      <c r="J129" s="36"/>
      <c r="K129" s="36"/>
      <c r="L129" s="39"/>
      <c r="M129" s="243"/>
      <c r="N129" s="244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337</v>
      </c>
      <c r="AU129" s="17" t="s">
        <v>85</v>
      </c>
    </row>
    <row r="130" spans="1:65" s="2" customFormat="1" ht="24.2" customHeight="1">
      <c r="A130" s="34"/>
      <c r="B130" s="35"/>
      <c r="C130" s="185" t="s">
        <v>95</v>
      </c>
      <c r="D130" s="185" t="s">
        <v>224</v>
      </c>
      <c r="E130" s="186" t="s">
        <v>2515</v>
      </c>
      <c r="F130" s="187" t="s">
        <v>2516</v>
      </c>
      <c r="G130" s="188" t="s">
        <v>2511</v>
      </c>
      <c r="H130" s="189">
        <v>1</v>
      </c>
      <c r="I130" s="190"/>
      <c r="J130" s="191">
        <f>ROUND(I130*H130,2)</f>
        <v>0</v>
      </c>
      <c r="K130" s="187" t="s">
        <v>485</v>
      </c>
      <c r="L130" s="39"/>
      <c r="M130" s="192" t="s">
        <v>1</v>
      </c>
      <c r="N130" s="193" t="s">
        <v>43</v>
      </c>
      <c r="O130" s="71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85</v>
      </c>
      <c r="AT130" s="196" t="s">
        <v>224</v>
      </c>
      <c r="AU130" s="196" t="s">
        <v>85</v>
      </c>
      <c r="AY130" s="17" t="s">
        <v>223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85</v>
      </c>
      <c r="BK130" s="197">
        <f>ROUND(I130*H130,2)</f>
        <v>0</v>
      </c>
      <c r="BL130" s="17" t="s">
        <v>85</v>
      </c>
      <c r="BM130" s="196" t="s">
        <v>255</v>
      </c>
    </row>
    <row r="131" spans="1:65" s="2" customFormat="1" ht="19.5">
      <c r="A131" s="34"/>
      <c r="B131" s="35"/>
      <c r="C131" s="36"/>
      <c r="D131" s="200" t="s">
        <v>337</v>
      </c>
      <c r="E131" s="36"/>
      <c r="F131" s="241" t="s">
        <v>2514</v>
      </c>
      <c r="G131" s="36"/>
      <c r="H131" s="36"/>
      <c r="I131" s="242"/>
      <c r="J131" s="36"/>
      <c r="K131" s="36"/>
      <c r="L131" s="39"/>
      <c r="M131" s="243"/>
      <c r="N131" s="24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337</v>
      </c>
      <c r="AU131" s="17" t="s">
        <v>85</v>
      </c>
    </row>
    <row r="132" spans="1:65" s="2" customFormat="1" ht="24.2" customHeight="1">
      <c r="A132" s="34"/>
      <c r="B132" s="35"/>
      <c r="C132" s="185" t="s">
        <v>229</v>
      </c>
      <c r="D132" s="185" t="s">
        <v>224</v>
      </c>
      <c r="E132" s="186" t="s">
        <v>2517</v>
      </c>
      <c r="F132" s="187" t="s">
        <v>2518</v>
      </c>
      <c r="G132" s="188" t="s">
        <v>2511</v>
      </c>
      <c r="H132" s="189">
        <v>1</v>
      </c>
      <c r="I132" s="190"/>
      <c r="J132" s="191">
        <f>ROUND(I132*H132,2)</f>
        <v>0</v>
      </c>
      <c r="K132" s="187" t="s">
        <v>485</v>
      </c>
      <c r="L132" s="39"/>
      <c r="M132" s="192" t="s">
        <v>1</v>
      </c>
      <c r="N132" s="193" t="s">
        <v>43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85</v>
      </c>
      <c r="AT132" s="196" t="s">
        <v>224</v>
      </c>
      <c r="AU132" s="196" t="s">
        <v>85</v>
      </c>
      <c r="AY132" s="17" t="s">
        <v>223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85</v>
      </c>
      <c r="BK132" s="197">
        <f>ROUND(I132*H132,2)</f>
        <v>0</v>
      </c>
      <c r="BL132" s="17" t="s">
        <v>85</v>
      </c>
      <c r="BM132" s="196" t="s">
        <v>267</v>
      </c>
    </row>
    <row r="133" spans="1:65" s="2" customFormat="1" ht="19.5">
      <c r="A133" s="34"/>
      <c r="B133" s="35"/>
      <c r="C133" s="36"/>
      <c r="D133" s="200" t="s">
        <v>337</v>
      </c>
      <c r="E133" s="36"/>
      <c r="F133" s="241" t="s">
        <v>2514</v>
      </c>
      <c r="G133" s="36"/>
      <c r="H133" s="36"/>
      <c r="I133" s="242"/>
      <c r="J133" s="36"/>
      <c r="K133" s="36"/>
      <c r="L133" s="39"/>
      <c r="M133" s="243"/>
      <c r="N133" s="24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337</v>
      </c>
      <c r="AU133" s="17" t="s">
        <v>85</v>
      </c>
    </row>
    <row r="134" spans="1:65" s="2" customFormat="1" ht="24.2" customHeight="1">
      <c r="A134" s="34"/>
      <c r="B134" s="35"/>
      <c r="C134" s="185" t="s">
        <v>250</v>
      </c>
      <c r="D134" s="185" t="s">
        <v>224</v>
      </c>
      <c r="E134" s="186" t="s">
        <v>2519</v>
      </c>
      <c r="F134" s="187" t="s">
        <v>2520</v>
      </c>
      <c r="G134" s="188" t="s">
        <v>2511</v>
      </c>
      <c r="H134" s="189">
        <v>2</v>
      </c>
      <c r="I134" s="190"/>
      <c r="J134" s="191">
        <f>ROUND(I134*H134,2)</f>
        <v>0</v>
      </c>
      <c r="K134" s="187" t="s">
        <v>485</v>
      </c>
      <c r="L134" s="39"/>
      <c r="M134" s="192" t="s">
        <v>1</v>
      </c>
      <c r="N134" s="193" t="s">
        <v>43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85</v>
      </c>
      <c r="AT134" s="196" t="s">
        <v>224</v>
      </c>
      <c r="AU134" s="196" t="s">
        <v>85</v>
      </c>
      <c r="AY134" s="17" t="s">
        <v>223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85</v>
      </c>
      <c r="BK134" s="197">
        <f>ROUND(I134*H134,2)</f>
        <v>0</v>
      </c>
      <c r="BL134" s="17" t="s">
        <v>85</v>
      </c>
      <c r="BM134" s="196" t="s">
        <v>280</v>
      </c>
    </row>
    <row r="135" spans="1:65" s="2" customFormat="1" ht="19.5">
      <c r="A135" s="34"/>
      <c r="B135" s="35"/>
      <c r="C135" s="36"/>
      <c r="D135" s="200" t="s">
        <v>337</v>
      </c>
      <c r="E135" s="36"/>
      <c r="F135" s="241" t="s">
        <v>2514</v>
      </c>
      <c r="G135" s="36"/>
      <c r="H135" s="36"/>
      <c r="I135" s="242"/>
      <c r="J135" s="36"/>
      <c r="K135" s="36"/>
      <c r="L135" s="39"/>
      <c r="M135" s="243"/>
      <c r="N135" s="244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337</v>
      </c>
      <c r="AU135" s="17" t="s">
        <v>85</v>
      </c>
    </row>
    <row r="136" spans="1:65" s="2" customFormat="1" ht="24.2" customHeight="1">
      <c r="A136" s="34"/>
      <c r="B136" s="35"/>
      <c r="C136" s="185" t="s">
        <v>255</v>
      </c>
      <c r="D136" s="185" t="s">
        <v>224</v>
      </c>
      <c r="E136" s="186" t="s">
        <v>2521</v>
      </c>
      <c r="F136" s="187" t="s">
        <v>2522</v>
      </c>
      <c r="G136" s="188" t="s">
        <v>2511</v>
      </c>
      <c r="H136" s="189">
        <v>4</v>
      </c>
      <c r="I136" s="190"/>
      <c r="J136" s="191">
        <f>ROUND(I136*H136,2)</f>
        <v>0</v>
      </c>
      <c r="K136" s="187" t="s">
        <v>485</v>
      </c>
      <c r="L136" s="39"/>
      <c r="M136" s="192" t="s">
        <v>1</v>
      </c>
      <c r="N136" s="193" t="s">
        <v>43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85</v>
      </c>
      <c r="AT136" s="196" t="s">
        <v>224</v>
      </c>
      <c r="AU136" s="196" t="s">
        <v>85</v>
      </c>
      <c r="AY136" s="17" t="s">
        <v>223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85</v>
      </c>
      <c r="BK136" s="197">
        <f>ROUND(I136*H136,2)</f>
        <v>0</v>
      </c>
      <c r="BL136" s="17" t="s">
        <v>85</v>
      </c>
      <c r="BM136" s="196" t="s">
        <v>289</v>
      </c>
    </row>
    <row r="137" spans="1:65" s="2" customFormat="1" ht="19.5">
      <c r="A137" s="34"/>
      <c r="B137" s="35"/>
      <c r="C137" s="36"/>
      <c r="D137" s="200" t="s">
        <v>337</v>
      </c>
      <c r="E137" s="36"/>
      <c r="F137" s="241" t="s">
        <v>2514</v>
      </c>
      <c r="G137" s="36"/>
      <c r="H137" s="36"/>
      <c r="I137" s="242"/>
      <c r="J137" s="36"/>
      <c r="K137" s="36"/>
      <c r="L137" s="39"/>
      <c r="M137" s="243"/>
      <c r="N137" s="24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337</v>
      </c>
      <c r="AU137" s="17" t="s">
        <v>85</v>
      </c>
    </row>
    <row r="138" spans="1:65" s="2" customFormat="1" ht="16.5" customHeight="1">
      <c r="A138" s="34"/>
      <c r="B138" s="35"/>
      <c r="C138" s="185" t="s">
        <v>259</v>
      </c>
      <c r="D138" s="185" t="s">
        <v>224</v>
      </c>
      <c r="E138" s="186" t="s">
        <v>2523</v>
      </c>
      <c r="F138" s="187" t="s">
        <v>2524</v>
      </c>
      <c r="G138" s="188" t="s">
        <v>2511</v>
      </c>
      <c r="H138" s="189">
        <v>1</v>
      </c>
      <c r="I138" s="190"/>
      <c r="J138" s="191">
        <f>ROUND(I138*H138,2)</f>
        <v>0</v>
      </c>
      <c r="K138" s="187" t="s">
        <v>485</v>
      </c>
      <c r="L138" s="39"/>
      <c r="M138" s="192" t="s">
        <v>1</v>
      </c>
      <c r="N138" s="193" t="s">
        <v>43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85</v>
      </c>
      <c r="AT138" s="196" t="s">
        <v>224</v>
      </c>
      <c r="AU138" s="196" t="s">
        <v>85</v>
      </c>
      <c r="AY138" s="17" t="s">
        <v>223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85</v>
      </c>
      <c r="BK138" s="197">
        <f>ROUND(I138*H138,2)</f>
        <v>0</v>
      </c>
      <c r="BL138" s="17" t="s">
        <v>85</v>
      </c>
      <c r="BM138" s="196" t="s">
        <v>301</v>
      </c>
    </row>
    <row r="139" spans="1:65" s="2" customFormat="1" ht="19.5">
      <c r="A139" s="34"/>
      <c r="B139" s="35"/>
      <c r="C139" s="36"/>
      <c r="D139" s="200" t="s">
        <v>337</v>
      </c>
      <c r="E139" s="36"/>
      <c r="F139" s="241" t="s">
        <v>2514</v>
      </c>
      <c r="G139" s="36"/>
      <c r="H139" s="36"/>
      <c r="I139" s="242"/>
      <c r="J139" s="36"/>
      <c r="K139" s="36"/>
      <c r="L139" s="39"/>
      <c r="M139" s="243"/>
      <c r="N139" s="244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337</v>
      </c>
      <c r="AU139" s="17" t="s">
        <v>85</v>
      </c>
    </row>
    <row r="140" spans="1:65" s="2" customFormat="1" ht="24.2" customHeight="1">
      <c r="A140" s="34"/>
      <c r="B140" s="35"/>
      <c r="C140" s="185" t="s">
        <v>267</v>
      </c>
      <c r="D140" s="185" t="s">
        <v>224</v>
      </c>
      <c r="E140" s="186" t="s">
        <v>2525</v>
      </c>
      <c r="F140" s="187" t="s">
        <v>2526</v>
      </c>
      <c r="G140" s="188" t="s">
        <v>2511</v>
      </c>
      <c r="H140" s="189">
        <v>1</v>
      </c>
      <c r="I140" s="190"/>
      <c r="J140" s="191">
        <f>ROUND(I140*H140,2)</f>
        <v>0</v>
      </c>
      <c r="K140" s="187" t="s">
        <v>485</v>
      </c>
      <c r="L140" s="39"/>
      <c r="M140" s="192" t="s">
        <v>1</v>
      </c>
      <c r="N140" s="193" t="s">
        <v>43</v>
      </c>
      <c r="O140" s="71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85</v>
      </c>
      <c r="AT140" s="196" t="s">
        <v>224</v>
      </c>
      <c r="AU140" s="196" t="s">
        <v>85</v>
      </c>
      <c r="AY140" s="17" t="s">
        <v>223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85</v>
      </c>
      <c r="BK140" s="197">
        <f>ROUND(I140*H140,2)</f>
        <v>0</v>
      </c>
      <c r="BL140" s="17" t="s">
        <v>85</v>
      </c>
      <c r="BM140" s="196" t="s">
        <v>318</v>
      </c>
    </row>
    <row r="141" spans="1:65" s="2" customFormat="1" ht="19.5">
      <c r="A141" s="34"/>
      <c r="B141" s="35"/>
      <c r="C141" s="36"/>
      <c r="D141" s="200" t="s">
        <v>337</v>
      </c>
      <c r="E141" s="36"/>
      <c r="F141" s="241" t="s">
        <v>2514</v>
      </c>
      <c r="G141" s="36"/>
      <c r="H141" s="36"/>
      <c r="I141" s="242"/>
      <c r="J141" s="36"/>
      <c r="K141" s="36"/>
      <c r="L141" s="39"/>
      <c r="M141" s="243"/>
      <c r="N141" s="244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337</v>
      </c>
      <c r="AU141" s="17" t="s">
        <v>85</v>
      </c>
    </row>
    <row r="142" spans="1:65" s="2" customFormat="1" ht="21.75" customHeight="1">
      <c r="A142" s="34"/>
      <c r="B142" s="35"/>
      <c r="C142" s="185" t="s">
        <v>272</v>
      </c>
      <c r="D142" s="185" t="s">
        <v>224</v>
      </c>
      <c r="E142" s="186" t="s">
        <v>2527</v>
      </c>
      <c r="F142" s="187" t="s">
        <v>2528</v>
      </c>
      <c r="G142" s="188" t="s">
        <v>2511</v>
      </c>
      <c r="H142" s="189">
        <v>1</v>
      </c>
      <c r="I142" s="190"/>
      <c r="J142" s="191">
        <f>ROUND(I142*H142,2)</f>
        <v>0</v>
      </c>
      <c r="K142" s="187" t="s">
        <v>485</v>
      </c>
      <c r="L142" s="39"/>
      <c r="M142" s="192" t="s">
        <v>1</v>
      </c>
      <c r="N142" s="193" t="s">
        <v>43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85</v>
      </c>
      <c r="AT142" s="196" t="s">
        <v>224</v>
      </c>
      <c r="AU142" s="196" t="s">
        <v>85</v>
      </c>
      <c r="AY142" s="17" t="s">
        <v>223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85</v>
      </c>
      <c r="BK142" s="197">
        <f>ROUND(I142*H142,2)</f>
        <v>0</v>
      </c>
      <c r="BL142" s="17" t="s">
        <v>85</v>
      </c>
      <c r="BM142" s="196" t="s">
        <v>329</v>
      </c>
    </row>
    <row r="143" spans="1:65" s="2" customFormat="1" ht="19.5">
      <c r="A143" s="34"/>
      <c r="B143" s="35"/>
      <c r="C143" s="36"/>
      <c r="D143" s="200" t="s">
        <v>337</v>
      </c>
      <c r="E143" s="36"/>
      <c r="F143" s="241" t="s">
        <v>2514</v>
      </c>
      <c r="G143" s="36"/>
      <c r="H143" s="36"/>
      <c r="I143" s="242"/>
      <c r="J143" s="36"/>
      <c r="K143" s="36"/>
      <c r="L143" s="39"/>
      <c r="M143" s="243"/>
      <c r="N143" s="24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337</v>
      </c>
      <c r="AU143" s="17" t="s">
        <v>85</v>
      </c>
    </row>
    <row r="144" spans="1:65" s="2" customFormat="1" ht="24.2" customHeight="1">
      <c r="A144" s="34"/>
      <c r="B144" s="35"/>
      <c r="C144" s="185" t="s">
        <v>280</v>
      </c>
      <c r="D144" s="185" t="s">
        <v>224</v>
      </c>
      <c r="E144" s="186" t="s">
        <v>2529</v>
      </c>
      <c r="F144" s="187" t="s">
        <v>2530</v>
      </c>
      <c r="G144" s="188" t="s">
        <v>2511</v>
      </c>
      <c r="H144" s="189">
        <v>1</v>
      </c>
      <c r="I144" s="190"/>
      <c r="J144" s="191">
        <f>ROUND(I144*H144,2)</f>
        <v>0</v>
      </c>
      <c r="K144" s="187" t="s">
        <v>485</v>
      </c>
      <c r="L144" s="39"/>
      <c r="M144" s="192" t="s">
        <v>1</v>
      </c>
      <c r="N144" s="193" t="s">
        <v>43</v>
      </c>
      <c r="O144" s="71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85</v>
      </c>
      <c r="AT144" s="196" t="s">
        <v>224</v>
      </c>
      <c r="AU144" s="196" t="s">
        <v>85</v>
      </c>
      <c r="AY144" s="17" t="s">
        <v>223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85</v>
      </c>
      <c r="BK144" s="197">
        <f>ROUND(I144*H144,2)</f>
        <v>0</v>
      </c>
      <c r="BL144" s="17" t="s">
        <v>85</v>
      </c>
      <c r="BM144" s="196" t="s">
        <v>340</v>
      </c>
    </row>
    <row r="145" spans="1:65" s="2" customFormat="1" ht="19.5">
      <c r="A145" s="34"/>
      <c r="B145" s="35"/>
      <c r="C145" s="36"/>
      <c r="D145" s="200" t="s">
        <v>337</v>
      </c>
      <c r="E145" s="36"/>
      <c r="F145" s="241" t="s">
        <v>2514</v>
      </c>
      <c r="G145" s="36"/>
      <c r="H145" s="36"/>
      <c r="I145" s="242"/>
      <c r="J145" s="36"/>
      <c r="K145" s="36"/>
      <c r="L145" s="39"/>
      <c r="M145" s="243"/>
      <c r="N145" s="244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337</v>
      </c>
      <c r="AU145" s="17" t="s">
        <v>85</v>
      </c>
    </row>
    <row r="146" spans="1:65" s="2" customFormat="1" ht="24.2" customHeight="1">
      <c r="A146" s="34"/>
      <c r="B146" s="35"/>
      <c r="C146" s="185" t="s">
        <v>285</v>
      </c>
      <c r="D146" s="185" t="s">
        <v>224</v>
      </c>
      <c r="E146" s="186" t="s">
        <v>2531</v>
      </c>
      <c r="F146" s="187" t="s">
        <v>2532</v>
      </c>
      <c r="G146" s="188" t="s">
        <v>2511</v>
      </c>
      <c r="H146" s="189">
        <v>1</v>
      </c>
      <c r="I146" s="190"/>
      <c r="J146" s="191">
        <f>ROUND(I146*H146,2)</f>
        <v>0</v>
      </c>
      <c r="K146" s="187" t="s">
        <v>485</v>
      </c>
      <c r="L146" s="39"/>
      <c r="M146" s="192" t="s">
        <v>1</v>
      </c>
      <c r="N146" s="193" t="s">
        <v>43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85</v>
      </c>
      <c r="AT146" s="196" t="s">
        <v>224</v>
      </c>
      <c r="AU146" s="196" t="s">
        <v>85</v>
      </c>
      <c r="AY146" s="17" t="s">
        <v>223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85</v>
      </c>
      <c r="BK146" s="197">
        <f>ROUND(I146*H146,2)</f>
        <v>0</v>
      </c>
      <c r="BL146" s="17" t="s">
        <v>85</v>
      </c>
      <c r="BM146" s="196" t="s">
        <v>350</v>
      </c>
    </row>
    <row r="147" spans="1:65" s="2" customFormat="1" ht="19.5">
      <c r="A147" s="34"/>
      <c r="B147" s="35"/>
      <c r="C147" s="36"/>
      <c r="D147" s="200" t="s">
        <v>337</v>
      </c>
      <c r="E147" s="36"/>
      <c r="F147" s="241" t="s">
        <v>2514</v>
      </c>
      <c r="G147" s="36"/>
      <c r="H147" s="36"/>
      <c r="I147" s="242"/>
      <c r="J147" s="36"/>
      <c r="K147" s="36"/>
      <c r="L147" s="39"/>
      <c r="M147" s="243"/>
      <c r="N147" s="244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337</v>
      </c>
      <c r="AU147" s="17" t="s">
        <v>85</v>
      </c>
    </row>
    <row r="148" spans="1:65" s="2" customFormat="1" ht="24.2" customHeight="1">
      <c r="A148" s="34"/>
      <c r="B148" s="35"/>
      <c r="C148" s="185" t="s">
        <v>289</v>
      </c>
      <c r="D148" s="185" t="s">
        <v>224</v>
      </c>
      <c r="E148" s="186" t="s">
        <v>2533</v>
      </c>
      <c r="F148" s="187" t="s">
        <v>2534</v>
      </c>
      <c r="G148" s="188" t="s">
        <v>2511</v>
      </c>
      <c r="H148" s="189">
        <v>1</v>
      </c>
      <c r="I148" s="190"/>
      <c r="J148" s="191">
        <f>ROUND(I148*H148,2)</f>
        <v>0</v>
      </c>
      <c r="K148" s="187" t="s">
        <v>485</v>
      </c>
      <c r="L148" s="39"/>
      <c r="M148" s="192" t="s">
        <v>1</v>
      </c>
      <c r="N148" s="193" t="s">
        <v>43</v>
      </c>
      <c r="O148" s="71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85</v>
      </c>
      <c r="AT148" s="196" t="s">
        <v>224</v>
      </c>
      <c r="AU148" s="196" t="s">
        <v>85</v>
      </c>
      <c r="AY148" s="17" t="s">
        <v>223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85</v>
      </c>
      <c r="BK148" s="197">
        <f>ROUND(I148*H148,2)</f>
        <v>0</v>
      </c>
      <c r="BL148" s="17" t="s">
        <v>85</v>
      </c>
      <c r="BM148" s="196" t="s">
        <v>382</v>
      </c>
    </row>
    <row r="149" spans="1:65" s="2" customFormat="1" ht="19.5">
      <c r="A149" s="34"/>
      <c r="B149" s="35"/>
      <c r="C149" s="36"/>
      <c r="D149" s="200" t="s">
        <v>337</v>
      </c>
      <c r="E149" s="36"/>
      <c r="F149" s="241" t="s">
        <v>2514</v>
      </c>
      <c r="G149" s="36"/>
      <c r="H149" s="36"/>
      <c r="I149" s="242"/>
      <c r="J149" s="36"/>
      <c r="K149" s="36"/>
      <c r="L149" s="39"/>
      <c r="M149" s="243"/>
      <c r="N149" s="244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337</v>
      </c>
      <c r="AU149" s="17" t="s">
        <v>85</v>
      </c>
    </row>
    <row r="150" spans="1:65" s="2" customFormat="1" ht="24.2" customHeight="1">
      <c r="A150" s="34"/>
      <c r="B150" s="35"/>
      <c r="C150" s="185" t="s">
        <v>295</v>
      </c>
      <c r="D150" s="185" t="s">
        <v>224</v>
      </c>
      <c r="E150" s="186" t="s">
        <v>2535</v>
      </c>
      <c r="F150" s="187" t="s">
        <v>2536</v>
      </c>
      <c r="G150" s="188" t="s">
        <v>2511</v>
      </c>
      <c r="H150" s="189">
        <v>2</v>
      </c>
      <c r="I150" s="190"/>
      <c r="J150" s="191">
        <f>ROUND(I150*H150,2)</f>
        <v>0</v>
      </c>
      <c r="K150" s="187" t="s">
        <v>485</v>
      </c>
      <c r="L150" s="39"/>
      <c r="M150" s="192" t="s">
        <v>1</v>
      </c>
      <c r="N150" s="193" t="s">
        <v>43</v>
      </c>
      <c r="O150" s="71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85</v>
      </c>
      <c r="AT150" s="196" t="s">
        <v>224</v>
      </c>
      <c r="AU150" s="196" t="s">
        <v>85</v>
      </c>
      <c r="AY150" s="17" t="s">
        <v>223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85</v>
      </c>
      <c r="BK150" s="197">
        <f>ROUND(I150*H150,2)</f>
        <v>0</v>
      </c>
      <c r="BL150" s="17" t="s">
        <v>85</v>
      </c>
      <c r="BM150" s="196" t="s">
        <v>392</v>
      </c>
    </row>
    <row r="151" spans="1:65" s="2" customFormat="1" ht="19.5">
      <c r="A151" s="34"/>
      <c r="B151" s="35"/>
      <c r="C151" s="36"/>
      <c r="D151" s="200" t="s">
        <v>337</v>
      </c>
      <c r="E151" s="36"/>
      <c r="F151" s="241" t="s">
        <v>2514</v>
      </c>
      <c r="G151" s="36"/>
      <c r="H151" s="36"/>
      <c r="I151" s="242"/>
      <c r="J151" s="36"/>
      <c r="K151" s="36"/>
      <c r="L151" s="39"/>
      <c r="M151" s="243"/>
      <c r="N151" s="24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337</v>
      </c>
      <c r="AU151" s="17" t="s">
        <v>85</v>
      </c>
    </row>
    <row r="152" spans="1:65" s="2" customFormat="1" ht="24.2" customHeight="1">
      <c r="A152" s="34"/>
      <c r="B152" s="35"/>
      <c r="C152" s="185" t="s">
        <v>301</v>
      </c>
      <c r="D152" s="185" t="s">
        <v>224</v>
      </c>
      <c r="E152" s="186" t="s">
        <v>2537</v>
      </c>
      <c r="F152" s="187" t="s">
        <v>2538</v>
      </c>
      <c r="G152" s="188" t="s">
        <v>2511</v>
      </c>
      <c r="H152" s="189">
        <v>2</v>
      </c>
      <c r="I152" s="190"/>
      <c r="J152" s="191">
        <f>ROUND(I152*H152,2)</f>
        <v>0</v>
      </c>
      <c r="K152" s="187" t="s">
        <v>485</v>
      </c>
      <c r="L152" s="39"/>
      <c r="M152" s="192" t="s">
        <v>1</v>
      </c>
      <c r="N152" s="193" t="s">
        <v>43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85</v>
      </c>
      <c r="AT152" s="196" t="s">
        <v>224</v>
      </c>
      <c r="AU152" s="196" t="s">
        <v>85</v>
      </c>
      <c r="AY152" s="17" t="s">
        <v>223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85</v>
      </c>
      <c r="BK152" s="197">
        <f>ROUND(I152*H152,2)</f>
        <v>0</v>
      </c>
      <c r="BL152" s="17" t="s">
        <v>85</v>
      </c>
      <c r="BM152" s="196" t="s">
        <v>406</v>
      </c>
    </row>
    <row r="153" spans="1:65" s="2" customFormat="1" ht="19.5">
      <c r="A153" s="34"/>
      <c r="B153" s="35"/>
      <c r="C153" s="36"/>
      <c r="D153" s="200" t="s">
        <v>337</v>
      </c>
      <c r="E153" s="36"/>
      <c r="F153" s="241" t="s">
        <v>2514</v>
      </c>
      <c r="G153" s="36"/>
      <c r="H153" s="36"/>
      <c r="I153" s="242"/>
      <c r="J153" s="36"/>
      <c r="K153" s="36"/>
      <c r="L153" s="39"/>
      <c r="M153" s="243"/>
      <c r="N153" s="244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337</v>
      </c>
      <c r="AU153" s="17" t="s">
        <v>85</v>
      </c>
    </row>
    <row r="154" spans="1:65" s="2" customFormat="1" ht="16.5" customHeight="1">
      <c r="A154" s="34"/>
      <c r="B154" s="35"/>
      <c r="C154" s="185" t="s">
        <v>8</v>
      </c>
      <c r="D154" s="185" t="s">
        <v>224</v>
      </c>
      <c r="E154" s="186" t="s">
        <v>2539</v>
      </c>
      <c r="F154" s="187" t="s">
        <v>2540</v>
      </c>
      <c r="G154" s="188" t="s">
        <v>2511</v>
      </c>
      <c r="H154" s="189">
        <v>39</v>
      </c>
      <c r="I154" s="190"/>
      <c r="J154" s="191">
        <f>ROUND(I154*H154,2)</f>
        <v>0</v>
      </c>
      <c r="K154" s="187" t="s">
        <v>485</v>
      </c>
      <c r="L154" s="39"/>
      <c r="M154" s="192" t="s">
        <v>1</v>
      </c>
      <c r="N154" s="193" t="s">
        <v>43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85</v>
      </c>
      <c r="AT154" s="196" t="s">
        <v>224</v>
      </c>
      <c r="AU154" s="196" t="s">
        <v>85</v>
      </c>
      <c r="AY154" s="17" t="s">
        <v>223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85</v>
      </c>
      <c r="BK154" s="197">
        <f>ROUND(I154*H154,2)</f>
        <v>0</v>
      </c>
      <c r="BL154" s="17" t="s">
        <v>85</v>
      </c>
      <c r="BM154" s="196" t="s">
        <v>417</v>
      </c>
    </row>
    <row r="155" spans="1:65" s="2" customFormat="1" ht="19.5">
      <c r="A155" s="34"/>
      <c r="B155" s="35"/>
      <c r="C155" s="36"/>
      <c r="D155" s="200" t="s">
        <v>337</v>
      </c>
      <c r="E155" s="36"/>
      <c r="F155" s="241" t="s">
        <v>2514</v>
      </c>
      <c r="G155" s="36"/>
      <c r="H155" s="36"/>
      <c r="I155" s="242"/>
      <c r="J155" s="36"/>
      <c r="K155" s="36"/>
      <c r="L155" s="39"/>
      <c r="M155" s="243"/>
      <c r="N155" s="244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337</v>
      </c>
      <c r="AU155" s="17" t="s">
        <v>85</v>
      </c>
    </row>
    <row r="156" spans="1:65" s="2" customFormat="1" ht="21.75" customHeight="1">
      <c r="A156" s="34"/>
      <c r="B156" s="35"/>
      <c r="C156" s="185" t="s">
        <v>318</v>
      </c>
      <c r="D156" s="185" t="s">
        <v>224</v>
      </c>
      <c r="E156" s="186" t="s">
        <v>2541</v>
      </c>
      <c r="F156" s="187" t="s">
        <v>2542</v>
      </c>
      <c r="G156" s="188" t="s">
        <v>2511</v>
      </c>
      <c r="H156" s="189">
        <v>1</v>
      </c>
      <c r="I156" s="190"/>
      <c r="J156" s="191">
        <f>ROUND(I156*H156,2)</f>
        <v>0</v>
      </c>
      <c r="K156" s="187" t="s">
        <v>485</v>
      </c>
      <c r="L156" s="39"/>
      <c r="M156" s="192" t="s">
        <v>1</v>
      </c>
      <c r="N156" s="193" t="s">
        <v>43</v>
      </c>
      <c r="O156" s="71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85</v>
      </c>
      <c r="AT156" s="196" t="s">
        <v>224</v>
      </c>
      <c r="AU156" s="196" t="s">
        <v>85</v>
      </c>
      <c r="AY156" s="17" t="s">
        <v>223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85</v>
      </c>
      <c r="BK156" s="197">
        <f>ROUND(I156*H156,2)</f>
        <v>0</v>
      </c>
      <c r="BL156" s="17" t="s">
        <v>85</v>
      </c>
      <c r="BM156" s="196" t="s">
        <v>482</v>
      </c>
    </row>
    <row r="157" spans="1:65" s="2" customFormat="1" ht="19.5">
      <c r="A157" s="34"/>
      <c r="B157" s="35"/>
      <c r="C157" s="36"/>
      <c r="D157" s="200" t="s">
        <v>337</v>
      </c>
      <c r="E157" s="36"/>
      <c r="F157" s="241" t="s">
        <v>2514</v>
      </c>
      <c r="G157" s="36"/>
      <c r="H157" s="36"/>
      <c r="I157" s="242"/>
      <c r="J157" s="36"/>
      <c r="K157" s="36"/>
      <c r="L157" s="39"/>
      <c r="M157" s="243"/>
      <c r="N157" s="24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337</v>
      </c>
      <c r="AU157" s="17" t="s">
        <v>85</v>
      </c>
    </row>
    <row r="158" spans="1:65" s="2" customFormat="1" ht="21.75" customHeight="1">
      <c r="A158" s="34"/>
      <c r="B158" s="35"/>
      <c r="C158" s="185" t="s">
        <v>324</v>
      </c>
      <c r="D158" s="185" t="s">
        <v>224</v>
      </c>
      <c r="E158" s="186" t="s">
        <v>2543</v>
      </c>
      <c r="F158" s="187" t="s">
        <v>2544</v>
      </c>
      <c r="G158" s="188" t="s">
        <v>2511</v>
      </c>
      <c r="H158" s="189">
        <v>1</v>
      </c>
      <c r="I158" s="190"/>
      <c r="J158" s="191">
        <f>ROUND(I158*H158,2)</f>
        <v>0</v>
      </c>
      <c r="K158" s="187" t="s">
        <v>485</v>
      </c>
      <c r="L158" s="39"/>
      <c r="M158" s="192" t="s">
        <v>1</v>
      </c>
      <c r="N158" s="193" t="s">
        <v>43</v>
      </c>
      <c r="O158" s="71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85</v>
      </c>
      <c r="AT158" s="196" t="s">
        <v>224</v>
      </c>
      <c r="AU158" s="196" t="s">
        <v>85</v>
      </c>
      <c r="AY158" s="17" t="s">
        <v>223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85</v>
      </c>
      <c r="BK158" s="197">
        <f>ROUND(I158*H158,2)</f>
        <v>0</v>
      </c>
      <c r="BL158" s="17" t="s">
        <v>85</v>
      </c>
      <c r="BM158" s="196" t="s">
        <v>497</v>
      </c>
    </row>
    <row r="159" spans="1:65" s="2" customFormat="1" ht="19.5">
      <c r="A159" s="34"/>
      <c r="B159" s="35"/>
      <c r="C159" s="36"/>
      <c r="D159" s="200" t="s">
        <v>337</v>
      </c>
      <c r="E159" s="36"/>
      <c r="F159" s="241" t="s">
        <v>2514</v>
      </c>
      <c r="G159" s="36"/>
      <c r="H159" s="36"/>
      <c r="I159" s="242"/>
      <c r="J159" s="36"/>
      <c r="K159" s="36"/>
      <c r="L159" s="39"/>
      <c r="M159" s="243"/>
      <c r="N159" s="244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337</v>
      </c>
      <c r="AU159" s="17" t="s">
        <v>85</v>
      </c>
    </row>
    <row r="160" spans="1:65" s="2" customFormat="1" ht="16.5" customHeight="1">
      <c r="A160" s="34"/>
      <c r="B160" s="35"/>
      <c r="C160" s="185" t="s">
        <v>329</v>
      </c>
      <c r="D160" s="185" t="s">
        <v>224</v>
      </c>
      <c r="E160" s="186" t="s">
        <v>2545</v>
      </c>
      <c r="F160" s="187" t="s">
        <v>2546</v>
      </c>
      <c r="G160" s="188" t="s">
        <v>2511</v>
      </c>
      <c r="H160" s="189">
        <v>19</v>
      </c>
      <c r="I160" s="190"/>
      <c r="J160" s="191">
        <f>ROUND(I160*H160,2)</f>
        <v>0</v>
      </c>
      <c r="K160" s="187" t="s">
        <v>485</v>
      </c>
      <c r="L160" s="39"/>
      <c r="M160" s="192" t="s">
        <v>1</v>
      </c>
      <c r="N160" s="193" t="s">
        <v>43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85</v>
      </c>
      <c r="AT160" s="196" t="s">
        <v>224</v>
      </c>
      <c r="AU160" s="196" t="s">
        <v>85</v>
      </c>
      <c r="AY160" s="17" t="s">
        <v>223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85</v>
      </c>
      <c r="BK160" s="197">
        <f>ROUND(I160*H160,2)</f>
        <v>0</v>
      </c>
      <c r="BL160" s="17" t="s">
        <v>85</v>
      </c>
      <c r="BM160" s="196" t="s">
        <v>522</v>
      </c>
    </row>
    <row r="161" spans="1:65" s="2" customFormat="1" ht="19.5">
      <c r="A161" s="34"/>
      <c r="B161" s="35"/>
      <c r="C161" s="36"/>
      <c r="D161" s="200" t="s">
        <v>337</v>
      </c>
      <c r="E161" s="36"/>
      <c r="F161" s="241" t="s">
        <v>2514</v>
      </c>
      <c r="G161" s="36"/>
      <c r="H161" s="36"/>
      <c r="I161" s="242"/>
      <c r="J161" s="36"/>
      <c r="K161" s="36"/>
      <c r="L161" s="39"/>
      <c r="M161" s="243"/>
      <c r="N161" s="244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337</v>
      </c>
      <c r="AU161" s="17" t="s">
        <v>85</v>
      </c>
    </row>
    <row r="162" spans="1:65" s="2" customFormat="1" ht="16.5" customHeight="1">
      <c r="A162" s="34"/>
      <c r="B162" s="35"/>
      <c r="C162" s="185" t="s">
        <v>333</v>
      </c>
      <c r="D162" s="185" t="s">
        <v>224</v>
      </c>
      <c r="E162" s="186" t="s">
        <v>2547</v>
      </c>
      <c r="F162" s="187" t="s">
        <v>2548</v>
      </c>
      <c r="G162" s="188" t="s">
        <v>2511</v>
      </c>
      <c r="H162" s="189">
        <v>19</v>
      </c>
      <c r="I162" s="190"/>
      <c r="J162" s="191">
        <f>ROUND(I162*H162,2)</f>
        <v>0</v>
      </c>
      <c r="K162" s="187" t="s">
        <v>485</v>
      </c>
      <c r="L162" s="39"/>
      <c r="M162" s="192" t="s">
        <v>1</v>
      </c>
      <c r="N162" s="193" t="s">
        <v>43</v>
      </c>
      <c r="O162" s="71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85</v>
      </c>
      <c r="AT162" s="196" t="s">
        <v>224</v>
      </c>
      <c r="AU162" s="196" t="s">
        <v>85</v>
      </c>
      <c r="AY162" s="17" t="s">
        <v>223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7" t="s">
        <v>85</v>
      </c>
      <c r="BK162" s="197">
        <f>ROUND(I162*H162,2)</f>
        <v>0</v>
      </c>
      <c r="BL162" s="17" t="s">
        <v>85</v>
      </c>
      <c r="BM162" s="196" t="s">
        <v>531</v>
      </c>
    </row>
    <row r="163" spans="1:65" s="2" customFormat="1" ht="19.5">
      <c r="A163" s="34"/>
      <c r="B163" s="35"/>
      <c r="C163" s="36"/>
      <c r="D163" s="200" t="s">
        <v>337</v>
      </c>
      <c r="E163" s="36"/>
      <c r="F163" s="241" t="s">
        <v>2514</v>
      </c>
      <c r="G163" s="36"/>
      <c r="H163" s="36"/>
      <c r="I163" s="242"/>
      <c r="J163" s="36"/>
      <c r="K163" s="36"/>
      <c r="L163" s="39"/>
      <c r="M163" s="243"/>
      <c r="N163" s="244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337</v>
      </c>
      <c r="AU163" s="17" t="s">
        <v>85</v>
      </c>
    </row>
    <row r="164" spans="1:65" s="2" customFormat="1" ht="16.5" customHeight="1">
      <c r="A164" s="34"/>
      <c r="B164" s="35"/>
      <c r="C164" s="185" t="s">
        <v>340</v>
      </c>
      <c r="D164" s="185" t="s">
        <v>224</v>
      </c>
      <c r="E164" s="186" t="s">
        <v>2549</v>
      </c>
      <c r="F164" s="187" t="s">
        <v>2550</v>
      </c>
      <c r="G164" s="188" t="s">
        <v>2511</v>
      </c>
      <c r="H164" s="189">
        <v>5</v>
      </c>
      <c r="I164" s="190"/>
      <c r="J164" s="191">
        <f>ROUND(I164*H164,2)</f>
        <v>0</v>
      </c>
      <c r="K164" s="187" t="s">
        <v>485</v>
      </c>
      <c r="L164" s="39"/>
      <c r="M164" s="192" t="s">
        <v>1</v>
      </c>
      <c r="N164" s="193" t="s">
        <v>43</v>
      </c>
      <c r="O164" s="71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85</v>
      </c>
      <c r="AT164" s="196" t="s">
        <v>224</v>
      </c>
      <c r="AU164" s="196" t="s">
        <v>85</v>
      </c>
      <c r="AY164" s="17" t="s">
        <v>223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85</v>
      </c>
      <c r="BK164" s="197">
        <f>ROUND(I164*H164,2)</f>
        <v>0</v>
      </c>
      <c r="BL164" s="17" t="s">
        <v>85</v>
      </c>
      <c r="BM164" s="196" t="s">
        <v>541</v>
      </c>
    </row>
    <row r="165" spans="1:65" s="2" customFormat="1" ht="19.5">
      <c r="A165" s="34"/>
      <c r="B165" s="35"/>
      <c r="C165" s="36"/>
      <c r="D165" s="200" t="s">
        <v>337</v>
      </c>
      <c r="E165" s="36"/>
      <c r="F165" s="241" t="s">
        <v>2514</v>
      </c>
      <c r="G165" s="36"/>
      <c r="H165" s="36"/>
      <c r="I165" s="242"/>
      <c r="J165" s="36"/>
      <c r="K165" s="36"/>
      <c r="L165" s="39"/>
      <c r="M165" s="243"/>
      <c r="N165" s="244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337</v>
      </c>
      <c r="AU165" s="17" t="s">
        <v>85</v>
      </c>
    </row>
    <row r="166" spans="1:65" s="2" customFormat="1" ht="21.75" customHeight="1">
      <c r="A166" s="34"/>
      <c r="B166" s="35"/>
      <c r="C166" s="185" t="s">
        <v>7</v>
      </c>
      <c r="D166" s="185" t="s">
        <v>224</v>
      </c>
      <c r="E166" s="186" t="s">
        <v>2551</v>
      </c>
      <c r="F166" s="187" t="s">
        <v>2552</v>
      </c>
      <c r="G166" s="188" t="s">
        <v>2511</v>
      </c>
      <c r="H166" s="189">
        <v>5</v>
      </c>
      <c r="I166" s="190"/>
      <c r="J166" s="191">
        <f>ROUND(I166*H166,2)</f>
        <v>0</v>
      </c>
      <c r="K166" s="187" t="s">
        <v>485</v>
      </c>
      <c r="L166" s="39"/>
      <c r="M166" s="192" t="s">
        <v>1</v>
      </c>
      <c r="N166" s="193" t="s">
        <v>43</v>
      </c>
      <c r="O166" s="71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85</v>
      </c>
      <c r="AT166" s="196" t="s">
        <v>224</v>
      </c>
      <c r="AU166" s="196" t="s">
        <v>85</v>
      </c>
      <c r="AY166" s="17" t="s">
        <v>223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7" t="s">
        <v>85</v>
      </c>
      <c r="BK166" s="197">
        <f>ROUND(I166*H166,2)</f>
        <v>0</v>
      </c>
      <c r="BL166" s="17" t="s">
        <v>85</v>
      </c>
      <c r="BM166" s="196" t="s">
        <v>562</v>
      </c>
    </row>
    <row r="167" spans="1:65" s="2" customFormat="1" ht="19.5">
      <c r="A167" s="34"/>
      <c r="B167" s="35"/>
      <c r="C167" s="36"/>
      <c r="D167" s="200" t="s">
        <v>337</v>
      </c>
      <c r="E167" s="36"/>
      <c r="F167" s="241" t="s">
        <v>2514</v>
      </c>
      <c r="G167" s="36"/>
      <c r="H167" s="36"/>
      <c r="I167" s="242"/>
      <c r="J167" s="36"/>
      <c r="K167" s="36"/>
      <c r="L167" s="39"/>
      <c r="M167" s="243"/>
      <c r="N167" s="244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337</v>
      </c>
      <c r="AU167" s="17" t="s">
        <v>85</v>
      </c>
    </row>
    <row r="168" spans="1:65" s="2" customFormat="1" ht="24.2" customHeight="1">
      <c r="A168" s="34"/>
      <c r="B168" s="35"/>
      <c r="C168" s="185" t="s">
        <v>350</v>
      </c>
      <c r="D168" s="185" t="s">
        <v>224</v>
      </c>
      <c r="E168" s="186" t="s">
        <v>2553</v>
      </c>
      <c r="F168" s="187" t="s">
        <v>2554</v>
      </c>
      <c r="G168" s="188" t="s">
        <v>2511</v>
      </c>
      <c r="H168" s="189">
        <v>1</v>
      </c>
      <c r="I168" s="190"/>
      <c r="J168" s="191">
        <f>ROUND(I168*H168,2)</f>
        <v>0</v>
      </c>
      <c r="K168" s="187" t="s">
        <v>485</v>
      </c>
      <c r="L168" s="39"/>
      <c r="M168" s="192" t="s">
        <v>1</v>
      </c>
      <c r="N168" s="193" t="s">
        <v>43</v>
      </c>
      <c r="O168" s="71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85</v>
      </c>
      <c r="AT168" s="196" t="s">
        <v>224</v>
      </c>
      <c r="AU168" s="196" t="s">
        <v>85</v>
      </c>
      <c r="AY168" s="17" t="s">
        <v>223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7" t="s">
        <v>85</v>
      </c>
      <c r="BK168" s="197">
        <f>ROUND(I168*H168,2)</f>
        <v>0</v>
      </c>
      <c r="BL168" s="17" t="s">
        <v>85</v>
      </c>
      <c r="BM168" s="196" t="s">
        <v>584</v>
      </c>
    </row>
    <row r="169" spans="1:65" s="2" customFormat="1" ht="19.5">
      <c r="A169" s="34"/>
      <c r="B169" s="35"/>
      <c r="C169" s="36"/>
      <c r="D169" s="200" t="s">
        <v>337</v>
      </c>
      <c r="E169" s="36"/>
      <c r="F169" s="241" t="s">
        <v>2514</v>
      </c>
      <c r="G169" s="36"/>
      <c r="H169" s="36"/>
      <c r="I169" s="242"/>
      <c r="J169" s="36"/>
      <c r="K169" s="36"/>
      <c r="L169" s="39"/>
      <c r="M169" s="243"/>
      <c r="N169" s="244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337</v>
      </c>
      <c r="AU169" s="17" t="s">
        <v>85</v>
      </c>
    </row>
    <row r="170" spans="1:65" s="2" customFormat="1" ht="24.2" customHeight="1">
      <c r="A170" s="34"/>
      <c r="B170" s="35"/>
      <c r="C170" s="185" t="s">
        <v>373</v>
      </c>
      <c r="D170" s="185" t="s">
        <v>224</v>
      </c>
      <c r="E170" s="186" t="s">
        <v>2555</v>
      </c>
      <c r="F170" s="187" t="s">
        <v>2556</v>
      </c>
      <c r="G170" s="188" t="s">
        <v>2511</v>
      </c>
      <c r="H170" s="189">
        <v>1</v>
      </c>
      <c r="I170" s="190"/>
      <c r="J170" s="191">
        <f>ROUND(I170*H170,2)</f>
        <v>0</v>
      </c>
      <c r="K170" s="187" t="s">
        <v>485</v>
      </c>
      <c r="L170" s="39"/>
      <c r="M170" s="192" t="s">
        <v>1</v>
      </c>
      <c r="N170" s="193" t="s">
        <v>43</v>
      </c>
      <c r="O170" s="71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85</v>
      </c>
      <c r="AT170" s="196" t="s">
        <v>224</v>
      </c>
      <c r="AU170" s="196" t="s">
        <v>85</v>
      </c>
      <c r="AY170" s="17" t="s">
        <v>223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85</v>
      </c>
      <c r="BK170" s="197">
        <f>ROUND(I170*H170,2)</f>
        <v>0</v>
      </c>
      <c r="BL170" s="17" t="s">
        <v>85</v>
      </c>
      <c r="BM170" s="196" t="s">
        <v>593</v>
      </c>
    </row>
    <row r="171" spans="1:65" s="2" customFormat="1" ht="19.5">
      <c r="A171" s="34"/>
      <c r="B171" s="35"/>
      <c r="C171" s="36"/>
      <c r="D171" s="200" t="s">
        <v>337</v>
      </c>
      <c r="E171" s="36"/>
      <c r="F171" s="241" t="s">
        <v>2514</v>
      </c>
      <c r="G171" s="36"/>
      <c r="H171" s="36"/>
      <c r="I171" s="242"/>
      <c r="J171" s="36"/>
      <c r="K171" s="36"/>
      <c r="L171" s="39"/>
      <c r="M171" s="243"/>
      <c r="N171" s="244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337</v>
      </c>
      <c r="AU171" s="17" t="s">
        <v>85</v>
      </c>
    </row>
    <row r="172" spans="1:65" s="2" customFormat="1" ht="24.2" customHeight="1">
      <c r="A172" s="34"/>
      <c r="B172" s="35"/>
      <c r="C172" s="185" t="s">
        <v>382</v>
      </c>
      <c r="D172" s="185" t="s">
        <v>224</v>
      </c>
      <c r="E172" s="186" t="s">
        <v>2557</v>
      </c>
      <c r="F172" s="187" t="s">
        <v>2558</v>
      </c>
      <c r="G172" s="188" t="s">
        <v>2511</v>
      </c>
      <c r="H172" s="189">
        <v>2</v>
      </c>
      <c r="I172" s="190"/>
      <c r="J172" s="191">
        <f>ROUND(I172*H172,2)</f>
        <v>0</v>
      </c>
      <c r="K172" s="187" t="s">
        <v>485</v>
      </c>
      <c r="L172" s="39"/>
      <c r="M172" s="192" t="s">
        <v>1</v>
      </c>
      <c r="N172" s="193" t="s">
        <v>43</v>
      </c>
      <c r="O172" s="71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6" t="s">
        <v>85</v>
      </c>
      <c r="AT172" s="196" t="s">
        <v>224</v>
      </c>
      <c r="AU172" s="196" t="s">
        <v>85</v>
      </c>
      <c r="AY172" s="17" t="s">
        <v>223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7" t="s">
        <v>85</v>
      </c>
      <c r="BK172" s="197">
        <f>ROUND(I172*H172,2)</f>
        <v>0</v>
      </c>
      <c r="BL172" s="17" t="s">
        <v>85</v>
      </c>
      <c r="BM172" s="196" t="s">
        <v>602</v>
      </c>
    </row>
    <row r="173" spans="1:65" s="2" customFormat="1" ht="19.5">
      <c r="A173" s="34"/>
      <c r="B173" s="35"/>
      <c r="C173" s="36"/>
      <c r="D173" s="200" t="s">
        <v>337</v>
      </c>
      <c r="E173" s="36"/>
      <c r="F173" s="241" t="s">
        <v>2514</v>
      </c>
      <c r="G173" s="36"/>
      <c r="H173" s="36"/>
      <c r="I173" s="242"/>
      <c r="J173" s="36"/>
      <c r="K173" s="36"/>
      <c r="L173" s="39"/>
      <c r="M173" s="243"/>
      <c r="N173" s="244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337</v>
      </c>
      <c r="AU173" s="17" t="s">
        <v>85</v>
      </c>
    </row>
    <row r="174" spans="1:65" s="2" customFormat="1" ht="24.2" customHeight="1">
      <c r="A174" s="34"/>
      <c r="B174" s="35"/>
      <c r="C174" s="185" t="s">
        <v>387</v>
      </c>
      <c r="D174" s="185" t="s">
        <v>224</v>
      </c>
      <c r="E174" s="186" t="s">
        <v>2559</v>
      </c>
      <c r="F174" s="187" t="s">
        <v>2560</v>
      </c>
      <c r="G174" s="188" t="s">
        <v>2511</v>
      </c>
      <c r="H174" s="189">
        <v>1</v>
      </c>
      <c r="I174" s="190"/>
      <c r="J174" s="191">
        <f>ROUND(I174*H174,2)</f>
        <v>0</v>
      </c>
      <c r="K174" s="187" t="s">
        <v>485</v>
      </c>
      <c r="L174" s="39"/>
      <c r="M174" s="192" t="s">
        <v>1</v>
      </c>
      <c r="N174" s="193" t="s">
        <v>43</v>
      </c>
      <c r="O174" s="71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85</v>
      </c>
      <c r="AT174" s="196" t="s">
        <v>224</v>
      </c>
      <c r="AU174" s="196" t="s">
        <v>85</v>
      </c>
      <c r="AY174" s="17" t="s">
        <v>223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85</v>
      </c>
      <c r="BK174" s="197">
        <f>ROUND(I174*H174,2)</f>
        <v>0</v>
      </c>
      <c r="BL174" s="17" t="s">
        <v>85</v>
      </c>
      <c r="BM174" s="196" t="s">
        <v>614</v>
      </c>
    </row>
    <row r="175" spans="1:65" s="2" customFormat="1" ht="19.5">
      <c r="A175" s="34"/>
      <c r="B175" s="35"/>
      <c r="C175" s="36"/>
      <c r="D175" s="200" t="s">
        <v>337</v>
      </c>
      <c r="E175" s="36"/>
      <c r="F175" s="241" t="s">
        <v>2514</v>
      </c>
      <c r="G175" s="36"/>
      <c r="H175" s="36"/>
      <c r="I175" s="242"/>
      <c r="J175" s="36"/>
      <c r="K175" s="36"/>
      <c r="L175" s="39"/>
      <c r="M175" s="243"/>
      <c r="N175" s="244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337</v>
      </c>
      <c r="AU175" s="17" t="s">
        <v>85</v>
      </c>
    </row>
    <row r="176" spans="1:65" s="2" customFormat="1" ht="24.2" customHeight="1">
      <c r="A176" s="34"/>
      <c r="B176" s="35"/>
      <c r="C176" s="185" t="s">
        <v>392</v>
      </c>
      <c r="D176" s="185" t="s">
        <v>224</v>
      </c>
      <c r="E176" s="186" t="s">
        <v>2561</v>
      </c>
      <c r="F176" s="187" t="s">
        <v>2562</v>
      </c>
      <c r="G176" s="188" t="s">
        <v>2511</v>
      </c>
      <c r="H176" s="189">
        <v>1</v>
      </c>
      <c r="I176" s="190"/>
      <c r="J176" s="191">
        <f>ROUND(I176*H176,2)</f>
        <v>0</v>
      </c>
      <c r="K176" s="187" t="s">
        <v>485</v>
      </c>
      <c r="L176" s="39"/>
      <c r="M176" s="192" t="s">
        <v>1</v>
      </c>
      <c r="N176" s="193" t="s">
        <v>43</v>
      </c>
      <c r="O176" s="71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85</v>
      </c>
      <c r="AT176" s="196" t="s">
        <v>224</v>
      </c>
      <c r="AU176" s="196" t="s">
        <v>85</v>
      </c>
      <c r="AY176" s="17" t="s">
        <v>223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7" t="s">
        <v>85</v>
      </c>
      <c r="BK176" s="197">
        <f>ROUND(I176*H176,2)</f>
        <v>0</v>
      </c>
      <c r="BL176" s="17" t="s">
        <v>85</v>
      </c>
      <c r="BM176" s="196" t="s">
        <v>622</v>
      </c>
    </row>
    <row r="177" spans="1:65" s="2" customFormat="1" ht="19.5">
      <c r="A177" s="34"/>
      <c r="B177" s="35"/>
      <c r="C177" s="36"/>
      <c r="D177" s="200" t="s">
        <v>337</v>
      </c>
      <c r="E177" s="36"/>
      <c r="F177" s="241" t="s">
        <v>2514</v>
      </c>
      <c r="G177" s="36"/>
      <c r="H177" s="36"/>
      <c r="I177" s="242"/>
      <c r="J177" s="36"/>
      <c r="K177" s="36"/>
      <c r="L177" s="39"/>
      <c r="M177" s="243"/>
      <c r="N177" s="244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337</v>
      </c>
      <c r="AU177" s="17" t="s">
        <v>85</v>
      </c>
    </row>
    <row r="178" spans="1:65" s="2" customFormat="1" ht="21.75" customHeight="1">
      <c r="A178" s="34"/>
      <c r="B178" s="35"/>
      <c r="C178" s="185" t="s">
        <v>399</v>
      </c>
      <c r="D178" s="185" t="s">
        <v>224</v>
      </c>
      <c r="E178" s="186" t="s">
        <v>2563</v>
      </c>
      <c r="F178" s="187" t="s">
        <v>2564</v>
      </c>
      <c r="G178" s="188" t="s">
        <v>2511</v>
      </c>
      <c r="H178" s="189">
        <v>1</v>
      </c>
      <c r="I178" s="190"/>
      <c r="J178" s="191">
        <f>ROUND(I178*H178,2)</f>
        <v>0</v>
      </c>
      <c r="K178" s="187" t="s">
        <v>485</v>
      </c>
      <c r="L178" s="39"/>
      <c r="M178" s="192" t="s">
        <v>1</v>
      </c>
      <c r="N178" s="193" t="s">
        <v>43</v>
      </c>
      <c r="O178" s="71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85</v>
      </c>
      <c r="AT178" s="196" t="s">
        <v>224</v>
      </c>
      <c r="AU178" s="196" t="s">
        <v>85</v>
      </c>
      <c r="AY178" s="17" t="s">
        <v>223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85</v>
      </c>
      <c r="BK178" s="197">
        <f>ROUND(I178*H178,2)</f>
        <v>0</v>
      </c>
      <c r="BL178" s="17" t="s">
        <v>85</v>
      </c>
      <c r="BM178" s="196" t="s">
        <v>632</v>
      </c>
    </row>
    <row r="179" spans="1:65" s="2" customFormat="1" ht="19.5">
      <c r="A179" s="34"/>
      <c r="B179" s="35"/>
      <c r="C179" s="36"/>
      <c r="D179" s="200" t="s">
        <v>337</v>
      </c>
      <c r="E179" s="36"/>
      <c r="F179" s="241" t="s">
        <v>2514</v>
      </c>
      <c r="G179" s="36"/>
      <c r="H179" s="36"/>
      <c r="I179" s="242"/>
      <c r="J179" s="36"/>
      <c r="K179" s="36"/>
      <c r="L179" s="39"/>
      <c r="M179" s="243"/>
      <c r="N179" s="244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337</v>
      </c>
      <c r="AU179" s="17" t="s">
        <v>85</v>
      </c>
    </row>
    <row r="180" spans="1:65" s="2" customFormat="1" ht="16.5" customHeight="1">
      <c r="A180" s="34"/>
      <c r="B180" s="35"/>
      <c r="C180" s="185" t="s">
        <v>406</v>
      </c>
      <c r="D180" s="185" t="s">
        <v>224</v>
      </c>
      <c r="E180" s="186" t="s">
        <v>2565</v>
      </c>
      <c r="F180" s="187" t="s">
        <v>2566</v>
      </c>
      <c r="G180" s="188" t="s">
        <v>2511</v>
      </c>
      <c r="H180" s="189">
        <v>1</v>
      </c>
      <c r="I180" s="190"/>
      <c r="J180" s="191">
        <f>ROUND(I180*H180,2)</f>
        <v>0</v>
      </c>
      <c r="K180" s="187" t="s">
        <v>485</v>
      </c>
      <c r="L180" s="39"/>
      <c r="M180" s="192" t="s">
        <v>1</v>
      </c>
      <c r="N180" s="193" t="s">
        <v>43</v>
      </c>
      <c r="O180" s="71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6" t="s">
        <v>85</v>
      </c>
      <c r="AT180" s="196" t="s">
        <v>224</v>
      </c>
      <c r="AU180" s="196" t="s">
        <v>85</v>
      </c>
      <c r="AY180" s="17" t="s">
        <v>223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7" t="s">
        <v>85</v>
      </c>
      <c r="BK180" s="197">
        <f>ROUND(I180*H180,2)</f>
        <v>0</v>
      </c>
      <c r="BL180" s="17" t="s">
        <v>85</v>
      </c>
      <c r="BM180" s="196" t="s">
        <v>640</v>
      </c>
    </row>
    <row r="181" spans="1:65" s="2" customFormat="1" ht="19.5">
      <c r="A181" s="34"/>
      <c r="B181" s="35"/>
      <c r="C181" s="36"/>
      <c r="D181" s="200" t="s">
        <v>337</v>
      </c>
      <c r="E181" s="36"/>
      <c r="F181" s="241" t="s">
        <v>2514</v>
      </c>
      <c r="G181" s="36"/>
      <c r="H181" s="36"/>
      <c r="I181" s="242"/>
      <c r="J181" s="36"/>
      <c r="K181" s="36"/>
      <c r="L181" s="39"/>
      <c r="M181" s="243"/>
      <c r="N181" s="244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337</v>
      </c>
      <c r="AU181" s="17" t="s">
        <v>85</v>
      </c>
    </row>
    <row r="182" spans="1:65" s="2" customFormat="1" ht="16.5" customHeight="1">
      <c r="A182" s="34"/>
      <c r="B182" s="35"/>
      <c r="C182" s="185" t="s">
        <v>410</v>
      </c>
      <c r="D182" s="185" t="s">
        <v>224</v>
      </c>
      <c r="E182" s="186" t="s">
        <v>2567</v>
      </c>
      <c r="F182" s="187" t="s">
        <v>2568</v>
      </c>
      <c r="G182" s="188" t="s">
        <v>2511</v>
      </c>
      <c r="H182" s="189">
        <v>1</v>
      </c>
      <c r="I182" s="190"/>
      <c r="J182" s="191">
        <f>ROUND(I182*H182,2)</f>
        <v>0</v>
      </c>
      <c r="K182" s="187" t="s">
        <v>485</v>
      </c>
      <c r="L182" s="39"/>
      <c r="M182" s="192" t="s">
        <v>1</v>
      </c>
      <c r="N182" s="193" t="s">
        <v>43</v>
      </c>
      <c r="O182" s="71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85</v>
      </c>
      <c r="AT182" s="196" t="s">
        <v>224</v>
      </c>
      <c r="AU182" s="196" t="s">
        <v>85</v>
      </c>
      <c r="AY182" s="17" t="s">
        <v>223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85</v>
      </c>
      <c r="BK182" s="197">
        <f>ROUND(I182*H182,2)</f>
        <v>0</v>
      </c>
      <c r="BL182" s="17" t="s">
        <v>85</v>
      </c>
      <c r="BM182" s="196" t="s">
        <v>665</v>
      </c>
    </row>
    <row r="183" spans="1:65" s="2" customFormat="1" ht="19.5">
      <c r="A183" s="34"/>
      <c r="B183" s="35"/>
      <c r="C183" s="36"/>
      <c r="D183" s="200" t="s">
        <v>337</v>
      </c>
      <c r="E183" s="36"/>
      <c r="F183" s="241" t="s">
        <v>2514</v>
      </c>
      <c r="G183" s="36"/>
      <c r="H183" s="36"/>
      <c r="I183" s="242"/>
      <c r="J183" s="36"/>
      <c r="K183" s="36"/>
      <c r="L183" s="39"/>
      <c r="M183" s="243"/>
      <c r="N183" s="244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337</v>
      </c>
      <c r="AU183" s="17" t="s">
        <v>85</v>
      </c>
    </row>
    <row r="184" spans="1:65" s="2" customFormat="1" ht="21.75" customHeight="1">
      <c r="A184" s="34"/>
      <c r="B184" s="35"/>
      <c r="C184" s="185" t="s">
        <v>417</v>
      </c>
      <c r="D184" s="185" t="s">
        <v>224</v>
      </c>
      <c r="E184" s="186" t="s">
        <v>2569</v>
      </c>
      <c r="F184" s="187" t="s">
        <v>2570</v>
      </c>
      <c r="G184" s="188" t="s">
        <v>2511</v>
      </c>
      <c r="H184" s="189">
        <v>1</v>
      </c>
      <c r="I184" s="190"/>
      <c r="J184" s="191">
        <f>ROUND(I184*H184,2)</f>
        <v>0</v>
      </c>
      <c r="K184" s="187" t="s">
        <v>485</v>
      </c>
      <c r="L184" s="39"/>
      <c r="M184" s="192" t="s">
        <v>1</v>
      </c>
      <c r="N184" s="193" t="s">
        <v>43</v>
      </c>
      <c r="O184" s="71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6" t="s">
        <v>85</v>
      </c>
      <c r="AT184" s="196" t="s">
        <v>224</v>
      </c>
      <c r="AU184" s="196" t="s">
        <v>85</v>
      </c>
      <c r="AY184" s="17" t="s">
        <v>223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7" t="s">
        <v>85</v>
      </c>
      <c r="BK184" s="197">
        <f>ROUND(I184*H184,2)</f>
        <v>0</v>
      </c>
      <c r="BL184" s="17" t="s">
        <v>85</v>
      </c>
      <c r="BM184" s="196" t="s">
        <v>679</v>
      </c>
    </row>
    <row r="185" spans="1:65" s="2" customFormat="1" ht="19.5">
      <c r="A185" s="34"/>
      <c r="B185" s="35"/>
      <c r="C185" s="36"/>
      <c r="D185" s="200" t="s">
        <v>337</v>
      </c>
      <c r="E185" s="36"/>
      <c r="F185" s="241" t="s">
        <v>2514</v>
      </c>
      <c r="G185" s="36"/>
      <c r="H185" s="36"/>
      <c r="I185" s="242"/>
      <c r="J185" s="36"/>
      <c r="K185" s="36"/>
      <c r="L185" s="39"/>
      <c r="M185" s="243"/>
      <c r="N185" s="244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337</v>
      </c>
      <c r="AU185" s="17" t="s">
        <v>85</v>
      </c>
    </row>
    <row r="186" spans="1:65" s="2" customFormat="1" ht="24.2" customHeight="1">
      <c r="A186" s="34"/>
      <c r="B186" s="35"/>
      <c r="C186" s="185" t="s">
        <v>422</v>
      </c>
      <c r="D186" s="185" t="s">
        <v>224</v>
      </c>
      <c r="E186" s="186" t="s">
        <v>2571</v>
      </c>
      <c r="F186" s="187" t="s">
        <v>2572</v>
      </c>
      <c r="G186" s="188" t="s">
        <v>2573</v>
      </c>
      <c r="H186" s="189">
        <v>5.2</v>
      </c>
      <c r="I186" s="190"/>
      <c r="J186" s="191">
        <f>ROUND(I186*H186,2)</f>
        <v>0</v>
      </c>
      <c r="K186" s="187" t="s">
        <v>485</v>
      </c>
      <c r="L186" s="39"/>
      <c r="M186" s="192" t="s">
        <v>1</v>
      </c>
      <c r="N186" s="193" t="s">
        <v>43</v>
      </c>
      <c r="O186" s="71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85</v>
      </c>
      <c r="AT186" s="196" t="s">
        <v>224</v>
      </c>
      <c r="AU186" s="196" t="s">
        <v>85</v>
      </c>
      <c r="AY186" s="17" t="s">
        <v>223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85</v>
      </c>
      <c r="BK186" s="197">
        <f>ROUND(I186*H186,2)</f>
        <v>0</v>
      </c>
      <c r="BL186" s="17" t="s">
        <v>85</v>
      </c>
      <c r="BM186" s="196" t="s">
        <v>700</v>
      </c>
    </row>
    <row r="187" spans="1:65" s="2" customFormat="1" ht="19.5">
      <c r="A187" s="34"/>
      <c r="B187" s="35"/>
      <c r="C187" s="36"/>
      <c r="D187" s="200" t="s">
        <v>337</v>
      </c>
      <c r="E187" s="36"/>
      <c r="F187" s="241" t="s">
        <v>2514</v>
      </c>
      <c r="G187" s="36"/>
      <c r="H187" s="36"/>
      <c r="I187" s="242"/>
      <c r="J187" s="36"/>
      <c r="K187" s="36"/>
      <c r="L187" s="39"/>
      <c r="M187" s="243"/>
      <c r="N187" s="244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337</v>
      </c>
      <c r="AU187" s="17" t="s">
        <v>85</v>
      </c>
    </row>
    <row r="188" spans="1:65" s="2" customFormat="1" ht="24.2" customHeight="1">
      <c r="A188" s="34"/>
      <c r="B188" s="35"/>
      <c r="C188" s="185" t="s">
        <v>482</v>
      </c>
      <c r="D188" s="185" t="s">
        <v>224</v>
      </c>
      <c r="E188" s="186" t="s">
        <v>2574</v>
      </c>
      <c r="F188" s="187" t="s">
        <v>2575</v>
      </c>
      <c r="G188" s="188" t="s">
        <v>2573</v>
      </c>
      <c r="H188" s="189">
        <v>5.2</v>
      </c>
      <c r="I188" s="190"/>
      <c r="J188" s="191">
        <f>ROUND(I188*H188,2)</f>
        <v>0</v>
      </c>
      <c r="K188" s="187" t="s">
        <v>485</v>
      </c>
      <c r="L188" s="39"/>
      <c r="M188" s="192" t="s">
        <v>1</v>
      </c>
      <c r="N188" s="193" t="s">
        <v>43</v>
      </c>
      <c r="O188" s="71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6" t="s">
        <v>85</v>
      </c>
      <c r="AT188" s="196" t="s">
        <v>224</v>
      </c>
      <c r="AU188" s="196" t="s">
        <v>85</v>
      </c>
      <c r="AY188" s="17" t="s">
        <v>223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7" t="s">
        <v>85</v>
      </c>
      <c r="BK188" s="197">
        <f>ROUND(I188*H188,2)</f>
        <v>0</v>
      </c>
      <c r="BL188" s="17" t="s">
        <v>85</v>
      </c>
      <c r="BM188" s="196" t="s">
        <v>716</v>
      </c>
    </row>
    <row r="189" spans="1:65" s="2" customFormat="1" ht="19.5">
      <c r="A189" s="34"/>
      <c r="B189" s="35"/>
      <c r="C189" s="36"/>
      <c r="D189" s="200" t="s">
        <v>337</v>
      </c>
      <c r="E189" s="36"/>
      <c r="F189" s="241" t="s">
        <v>2514</v>
      </c>
      <c r="G189" s="36"/>
      <c r="H189" s="36"/>
      <c r="I189" s="242"/>
      <c r="J189" s="36"/>
      <c r="K189" s="36"/>
      <c r="L189" s="39"/>
      <c r="M189" s="243"/>
      <c r="N189" s="244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337</v>
      </c>
      <c r="AU189" s="17" t="s">
        <v>85</v>
      </c>
    </row>
    <row r="190" spans="1:65" s="2" customFormat="1" ht="24.2" customHeight="1">
      <c r="A190" s="34"/>
      <c r="B190" s="35"/>
      <c r="C190" s="185" t="s">
        <v>493</v>
      </c>
      <c r="D190" s="185" t="s">
        <v>224</v>
      </c>
      <c r="E190" s="186" t="s">
        <v>2576</v>
      </c>
      <c r="F190" s="187" t="s">
        <v>2577</v>
      </c>
      <c r="G190" s="188" t="s">
        <v>2578</v>
      </c>
      <c r="H190" s="189">
        <v>0.25</v>
      </c>
      <c r="I190" s="190"/>
      <c r="J190" s="191">
        <f>ROUND(I190*H190,2)</f>
        <v>0</v>
      </c>
      <c r="K190" s="187" t="s">
        <v>485</v>
      </c>
      <c r="L190" s="39"/>
      <c r="M190" s="192" t="s">
        <v>1</v>
      </c>
      <c r="N190" s="193" t="s">
        <v>43</v>
      </c>
      <c r="O190" s="71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6" t="s">
        <v>85</v>
      </c>
      <c r="AT190" s="196" t="s">
        <v>224</v>
      </c>
      <c r="AU190" s="196" t="s">
        <v>85</v>
      </c>
      <c r="AY190" s="17" t="s">
        <v>223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85</v>
      </c>
      <c r="BK190" s="197">
        <f>ROUND(I190*H190,2)</f>
        <v>0</v>
      </c>
      <c r="BL190" s="17" t="s">
        <v>85</v>
      </c>
      <c r="BM190" s="196" t="s">
        <v>729</v>
      </c>
    </row>
    <row r="191" spans="1:65" s="2" customFormat="1" ht="19.5">
      <c r="A191" s="34"/>
      <c r="B191" s="35"/>
      <c r="C191" s="36"/>
      <c r="D191" s="200" t="s">
        <v>337</v>
      </c>
      <c r="E191" s="36"/>
      <c r="F191" s="241" t="s">
        <v>2514</v>
      </c>
      <c r="G191" s="36"/>
      <c r="H191" s="36"/>
      <c r="I191" s="242"/>
      <c r="J191" s="36"/>
      <c r="K191" s="36"/>
      <c r="L191" s="39"/>
      <c r="M191" s="243"/>
      <c r="N191" s="244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337</v>
      </c>
      <c r="AU191" s="17" t="s">
        <v>85</v>
      </c>
    </row>
    <row r="192" spans="1:65" s="2" customFormat="1" ht="24.2" customHeight="1">
      <c r="A192" s="34"/>
      <c r="B192" s="35"/>
      <c r="C192" s="185" t="s">
        <v>497</v>
      </c>
      <c r="D192" s="185" t="s">
        <v>224</v>
      </c>
      <c r="E192" s="186" t="s">
        <v>2579</v>
      </c>
      <c r="F192" s="187" t="s">
        <v>2580</v>
      </c>
      <c r="G192" s="188" t="s">
        <v>268</v>
      </c>
      <c r="H192" s="189">
        <v>10</v>
      </c>
      <c r="I192" s="190"/>
      <c r="J192" s="191">
        <f>ROUND(I192*H192,2)</f>
        <v>0</v>
      </c>
      <c r="K192" s="187" t="s">
        <v>485</v>
      </c>
      <c r="L192" s="39"/>
      <c r="M192" s="192" t="s">
        <v>1</v>
      </c>
      <c r="N192" s="193" t="s">
        <v>43</v>
      </c>
      <c r="O192" s="71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6" t="s">
        <v>85</v>
      </c>
      <c r="AT192" s="196" t="s">
        <v>224</v>
      </c>
      <c r="AU192" s="196" t="s">
        <v>85</v>
      </c>
      <c r="AY192" s="17" t="s">
        <v>223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7" t="s">
        <v>85</v>
      </c>
      <c r="BK192" s="197">
        <f>ROUND(I192*H192,2)</f>
        <v>0</v>
      </c>
      <c r="BL192" s="17" t="s">
        <v>85</v>
      </c>
      <c r="BM192" s="196" t="s">
        <v>743</v>
      </c>
    </row>
    <row r="193" spans="1:65" s="2" customFormat="1" ht="19.5">
      <c r="A193" s="34"/>
      <c r="B193" s="35"/>
      <c r="C193" s="36"/>
      <c r="D193" s="200" t="s">
        <v>337</v>
      </c>
      <c r="E193" s="36"/>
      <c r="F193" s="241" t="s">
        <v>2514</v>
      </c>
      <c r="G193" s="36"/>
      <c r="H193" s="36"/>
      <c r="I193" s="242"/>
      <c r="J193" s="36"/>
      <c r="K193" s="36"/>
      <c r="L193" s="39"/>
      <c r="M193" s="243"/>
      <c r="N193" s="244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337</v>
      </c>
      <c r="AU193" s="17" t="s">
        <v>85</v>
      </c>
    </row>
    <row r="194" spans="1:65" s="2" customFormat="1" ht="24.2" customHeight="1">
      <c r="A194" s="34"/>
      <c r="B194" s="35"/>
      <c r="C194" s="185" t="s">
        <v>502</v>
      </c>
      <c r="D194" s="185" t="s">
        <v>224</v>
      </c>
      <c r="E194" s="186" t="s">
        <v>2581</v>
      </c>
      <c r="F194" s="187" t="s">
        <v>2582</v>
      </c>
      <c r="G194" s="188" t="s">
        <v>268</v>
      </c>
      <c r="H194" s="189">
        <v>10</v>
      </c>
      <c r="I194" s="190"/>
      <c r="J194" s="191">
        <f>ROUND(I194*H194,2)</f>
        <v>0</v>
      </c>
      <c r="K194" s="187" t="s">
        <v>485</v>
      </c>
      <c r="L194" s="39"/>
      <c r="M194" s="192" t="s">
        <v>1</v>
      </c>
      <c r="N194" s="193" t="s">
        <v>43</v>
      </c>
      <c r="O194" s="71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85</v>
      </c>
      <c r="AT194" s="196" t="s">
        <v>224</v>
      </c>
      <c r="AU194" s="196" t="s">
        <v>85</v>
      </c>
      <c r="AY194" s="17" t="s">
        <v>223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85</v>
      </c>
      <c r="BK194" s="197">
        <f>ROUND(I194*H194,2)</f>
        <v>0</v>
      </c>
      <c r="BL194" s="17" t="s">
        <v>85</v>
      </c>
      <c r="BM194" s="196" t="s">
        <v>761</v>
      </c>
    </row>
    <row r="195" spans="1:65" s="2" customFormat="1" ht="19.5">
      <c r="A195" s="34"/>
      <c r="B195" s="35"/>
      <c r="C195" s="36"/>
      <c r="D195" s="200" t="s">
        <v>337</v>
      </c>
      <c r="E195" s="36"/>
      <c r="F195" s="241" t="s">
        <v>2514</v>
      </c>
      <c r="G195" s="36"/>
      <c r="H195" s="36"/>
      <c r="I195" s="242"/>
      <c r="J195" s="36"/>
      <c r="K195" s="36"/>
      <c r="L195" s="39"/>
      <c r="M195" s="243"/>
      <c r="N195" s="244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337</v>
      </c>
      <c r="AU195" s="17" t="s">
        <v>85</v>
      </c>
    </row>
    <row r="196" spans="1:65" s="2" customFormat="1" ht="37.9" customHeight="1">
      <c r="A196" s="34"/>
      <c r="B196" s="35"/>
      <c r="C196" s="185" t="s">
        <v>522</v>
      </c>
      <c r="D196" s="185" t="s">
        <v>224</v>
      </c>
      <c r="E196" s="186" t="s">
        <v>2583</v>
      </c>
      <c r="F196" s="187" t="s">
        <v>2584</v>
      </c>
      <c r="G196" s="188" t="s">
        <v>268</v>
      </c>
      <c r="H196" s="189">
        <v>70</v>
      </c>
      <c r="I196" s="190"/>
      <c r="J196" s="191">
        <f>ROUND(I196*H196,2)</f>
        <v>0</v>
      </c>
      <c r="K196" s="187" t="s">
        <v>485</v>
      </c>
      <c r="L196" s="39"/>
      <c r="M196" s="192" t="s">
        <v>1</v>
      </c>
      <c r="N196" s="193" t="s">
        <v>43</v>
      </c>
      <c r="O196" s="71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6" t="s">
        <v>85</v>
      </c>
      <c r="AT196" s="196" t="s">
        <v>224</v>
      </c>
      <c r="AU196" s="196" t="s">
        <v>85</v>
      </c>
      <c r="AY196" s="17" t="s">
        <v>223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85</v>
      </c>
      <c r="BK196" s="197">
        <f>ROUND(I196*H196,2)</f>
        <v>0</v>
      </c>
      <c r="BL196" s="17" t="s">
        <v>85</v>
      </c>
      <c r="BM196" s="196" t="s">
        <v>797</v>
      </c>
    </row>
    <row r="197" spans="1:65" s="2" customFormat="1" ht="19.5">
      <c r="A197" s="34"/>
      <c r="B197" s="35"/>
      <c r="C197" s="36"/>
      <c r="D197" s="200" t="s">
        <v>337</v>
      </c>
      <c r="E197" s="36"/>
      <c r="F197" s="241" t="s">
        <v>2514</v>
      </c>
      <c r="G197" s="36"/>
      <c r="H197" s="36"/>
      <c r="I197" s="242"/>
      <c r="J197" s="36"/>
      <c r="K197" s="36"/>
      <c r="L197" s="39"/>
      <c r="M197" s="243"/>
      <c r="N197" s="244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337</v>
      </c>
      <c r="AU197" s="17" t="s">
        <v>85</v>
      </c>
    </row>
    <row r="198" spans="1:65" s="2" customFormat="1" ht="37.9" customHeight="1">
      <c r="A198" s="34"/>
      <c r="B198" s="35"/>
      <c r="C198" s="185" t="s">
        <v>527</v>
      </c>
      <c r="D198" s="185" t="s">
        <v>224</v>
      </c>
      <c r="E198" s="186" t="s">
        <v>2585</v>
      </c>
      <c r="F198" s="187" t="s">
        <v>2586</v>
      </c>
      <c r="G198" s="188" t="s">
        <v>268</v>
      </c>
      <c r="H198" s="189">
        <v>10</v>
      </c>
      <c r="I198" s="190"/>
      <c r="J198" s="191">
        <f>ROUND(I198*H198,2)</f>
        <v>0</v>
      </c>
      <c r="K198" s="187" t="s">
        <v>485</v>
      </c>
      <c r="L198" s="39"/>
      <c r="M198" s="192" t="s">
        <v>1</v>
      </c>
      <c r="N198" s="193" t="s">
        <v>43</v>
      </c>
      <c r="O198" s="71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85</v>
      </c>
      <c r="AT198" s="196" t="s">
        <v>224</v>
      </c>
      <c r="AU198" s="196" t="s">
        <v>85</v>
      </c>
      <c r="AY198" s="17" t="s">
        <v>223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85</v>
      </c>
      <c r="BK198" s="197">
        <f>ROUND(I198*H198,2)</f>
        <v>0</v>
      </c>
      <c r="BL198" s="17" t="s">
        <v>85</v>
      </c>
      <c r="BM198" s="196" t="s">
        <v>809</v>
      </c>
    </row>
    <row r="199" spans="1:65" s="2" customFormat="1" ht="19.5">
      <c r="A199" s="34"/>
      <c r="B199" s="35"/>
      <c r="C199" s="36"/>
      <c r="D199" s="200" t="s">
        <v>337</v>
      </c>
      <c r="E199" s="36"/>
      <c r="F199" s="241" t="s">
        <v>2514</v>
      </c>
      <c r="G199" s="36"/>
      <c r="H199" s="36"/>
      <c r="I199" s="242"/>
      <c r="J199" s="36"/>
      <c r="K199" s="36"/>
      <c r="L199" s="39"/>
      <c r="M199" s="243"/>
      <c r="N199" s="244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337</v>
      </c>
      <c r="AU199" s="17" t="s">
        <v>85</v>
      </c>
    </row>
    <row r="200" spans="1:65" s="2" customFormat="1" ht="24.2" customHeight="1">
      <c r="A200" s="34"/>
      <c r="B200" s="35"/>
      <c r="C200" s="185" t="s">
        <v>531</v>
      </c>
      <c r="D200" s="185" t="s">
        <v>224</v>
      </c>
      <c r="E200" s="186" t="s">
        <v>2587</v>
      </c>
      <c r="F200" s="187" t="s">
        <v>2588</v>
      </c>
      <c r="G200" s="188" t="s">
        <v>2511</v>
      </c>
      <c r="H200" s="189">
        <v>19</v>
      </c>
      <c r="I200" s="190"/>
      <c r="J200" s="191">
        <f>ROUND(I200*H200,2)</f>
        <v>0</v>
      </c>
      <c r="K200" s="187" t="s">
        <v>485</v>
      </c>
      <c r="L200" s="39"/>
      <c r="M200" s="192" t="s">
        <v>1</v>
      </c>
      <c r="N200" s="193" t="s">
        <v>43</v>
      </c>
      <c r="O200" s="71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6" t="s">
        <v>85</v>
      </c>
      <c r="AT200" s="196" t="s">
        <v>224</v>
      </c>
      <c r="AU200" s="196" t="s">
        <v>85</v>
      </c>
      <c r="AY200" s="17" t="s">
        <v>223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7" t="s">
        <v>85</v>
      </c>
      <c r="BK200" s="197">
        <f>ROUND(I200*H200,2)</f>
        <v>0</v>
      </c>
      <c r="BL200" s="17" t="s">
        <v>85</v>
      </c>
      <c r="BM200" s="196" t="s">
        <v>818</v>
      </c>
    </row>
    <row r="201" spans="1:65" s="2" customFormat="1" ht="19.5">
      <c r="A201" s="34"/>
      <c r="B201" s="35"/>
      <c r="C201" s="36"/>
      <c r="D201" s="200" t="s">
        <v>337</v>
      </c>
      <c r="E201" s="36"/>
      <c r="F201" s="241" t="s">
        <v>2514</v>
      </c>
      <c r="G201" s="36"/>
      <c r="H201" s="36"/>
      <c r="I201" s="242"/>
      <c r="J201" s="36"/>
      <c r="K201" s="36"/>
      <c r="L201" s="39"/>
      <c r="M201" s="243"/>
      <c r="N201" s="244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337</v>
      </c>
      <c r="AU201" s="17" t="s">
        <v>85</v>
      </c>
    </row>
    <row r="202" spans="1:65" s="2" customFormat="1" ht="24.2" customHeight="1">
      <c r="A202" s="34"/>
      <c r="B202" s="35"/>
      <c r="C202" s="185" t="s">
        <v>536</v>
      </c>
      <c r="D202" s="185" t="s">
        <v>224</v>
      </c>
      <c r="E202" s="186" t="s">
        <v>2589</v>
      </c>
      <c r="F202" s="187" t="s">
        <v>2590</v>
      </c>
      <c r="G202" s="188" t="s">
        <v>2591</v>
      </c>
      <c r="H202" s="189">
        <v>1</v>
      </c>
      <c r="I202" s="190"/>
      <c r="J202" s="191">
        <f>ROUND(I202*H202,2)</f>
        <v>0</v>
      </c>
      <c r="K202" s="187" t="s">
        <v>485</v>
      </c>
      <c r="L202" s="39"/>
      <c r="M202" s="192" t="s">
        <v>1</v>
      </c>
      <c r="N202" s="193" t="s">
        <v>43</v>
      </c>
      <c r="O202" s="71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85</v>
      </c>
      <c r="AT202" s="196" t="s">
        <v>224</v>
      </c>
      <c r="AU202" s="196" t="s">
        <v>85</v>
      </c>
      <c r="AY202" s="17" t="s">
        <v>223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85</v>
      </c>
      <c r="BK202" s="197">
        <f>ROUND(I202*H202,2)</f>
        <v>0</v>
      </c>
      <c r="BL202" s="17" t="s">
        <v>85</v>
      </c>
      <c r="BM202" s="196" t="s">
        <v>828</v>
      </c>
    </row>
    <row r="203" spans="1:65" s="2" customFormat="1" ht="19.5">
      <c r="A203" s="34"/>
      <c r="B203" s="35"/>
      <c r="C203" s="36"/>
      <c r="D203" s="200" t="s">
        <v>337</v>
      </c>
      <c r="E203" s="36"/>
      <c r="F203" s="241" t="s">
        <v>2514</v>
      </c>
      <c r="G203" s="36"/>
      <c r="H203" s="36"/>
      <c r="I203" s="242"/>
      <c r="J203" s="36"/>
      <c r="K203" s="36"/>
      <c r="L203" s="39"/>
      <c r="M203" s="243"/>
      <c r="N203" s="244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337</v>
      </c>
      <c r="AU203" s="17" t="s">
        <v>85</v>
      </c>
    </row>
    <row r="204" spans="1:65" s="2" customFormat="1" ht="33" customHeight="1">
      <c r="A204" s="34"/>
      <c r="B204" s="35"/>
      <c r="C204" s="185" t="s">
        <v>541</v>
      </c>
      <c r="D204" s="185" t="s">
        <v>224</v>
      </c>
      <c r="E204" s="186" t="s">
        <v>2592</v>
      </c>
      <c r="F204" s="187" t="s">
        <v>2593</v>
      </c>
      <c r="G204" s="188" t="s">
        <v>2511</v>
      </c>
      <c r="H204" s="189">
        <v>1</v>
      </c>
      <c r="I204" s="190"/>
      <c r="J204" s="191">
        <f>ROUND(I204*H204,2)</f>
        <v>0</v>
      </c>
      <c r="K204" s="187" t="s">
        <v>485</v>
      </c>
      <c r="L204" s="39"/>
      <c r="M204" s="192" t="s">
        <v>1</v>
      </c>
      <c r="N204" s="193" t="s">
        <v>43</v>
      </c>
      <c r="O204" s="71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6" t="s">
        <v>85</v>
      </c>
      <c r="AT204" s="196" t="s">
        <v>224</v>
      </c>
      <c r="AU204" s="196" t="s">
        <v>85</v>
      </c>
      <c r="AY204" s="17" t="s">
        <v>223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7" t="s">
        <v>85</v>
      </c>
      <c r="BK204" s="197">
        <f>ROUND(I204*H204,2)</f>
        <v>0</v>
      </c>
      <c r="BL204" s="17" t="s">
        <v>85</v>
      </c>
      <c r="BM204" s="196" t="s">
        <v>838</v>
      </c>
    </row>
    <row r="205" spans="1:65" s="2" customFormat="1" ht="19.5">
      <c r="A205" s="34"/>
      <c r="B205" s="35"/>
      <c r="C205" s="36"/>
      <c r="D205" s="200" t="s">
        <v>337</v>
      </c>
      <c r="E205" s="36"/>
      <c r="F205" s="241" t="s">
        <v>2514</v>
      </c>
      <c r="G205" s="36"/>
      <c r="H205" s="36"/>
      <c r="I205" s="242"/>
      <c r="J205" s="36"/>
      <c r="K205" s="36"/>
      <c r="L205" s="39"/>
      <c r="M205" s="243"/>
      <c r="N205" s="244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337</v>
      </c>
      <c r="AU205" s="17" t="s">
        <v>85</v>
      </c>
    </row>
    <row r="206" spans="1:65" s="2" customFormat="1" ht="24">
      <c r="A206" s="34"/>
      <c r="B206" s="35"/>
      <c r="C206" s="185" t="s">
        <v>557</v>
      </c>
      <c r="D206" s="185" t="s">
        <v>224</v>
      </c>
      <c r="E206" s="186" t="s">
        <v>2594</v>
      </c>
      <c r="F206" s="187" t="s">
        <v>2595</v>
      </c>
      <c r="G206" s="188" t="s">
        <v>2591</v>
      </c>
      <c r="H206" s="189">
        <v>1</v>
      </c>
      <c r="I206" s="190"/>
      <c r="J206" s="191">
        <f>ROUND(I206*H206,2)</f>
        <v>0</v>
      </c>
      <c r="K206" s="187" t="s">
        <v>485</v>
      </c>
      <c r="L206" s="39"/>
      <c r="M206" s="192" t="s">
        <v>1</v>
      </c>
      <c r="N206" s="193" t="s">
        <v>43</v>
      </c>
      <c r="O206" s="71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85</v>
      </c>
      <c r="AT206" s="196" t="s">
        <v>224</v>
      </c>
      <c r="AU206" s="196" t="s">
        <v>85</v>
      </c>
      <c r="AY206" s="17" t="s">
        <v>223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85</v>
      </c>
      <c r="BK206" s="197">
        <f>ROUND(I206*H206,2)</f>
        <v>0</v>
      </c>
      <c r="BL206" s="17" t="s">
        <v>85</v>
      </c>
      <c r="BM206" s="196" t="s">
        <v>848</v>
      </c>
    </row>
    <row r="207" spans="1:65" s="2" customFormat="1" ht="19.5">
      <c r="A207" s="34"/>
      <c r="B207" s="35"/>
      <c r="C207" s="36"/>
      <c r="D207" s="200" t="s">
        <v>337</v>
      </c>
      <c r="E207" s="36"/>
      <c r="F207" s="241" t="s">
        <v>2514</v>
      </c>
      <c r="G207" s="36"/>
      <c r="H207" s="36"/>
      <c r="I207" s="242"/>
      <c r="J207" s="36"/>
      <c r="K207" s="36"/>
      <c r="L207" s="39"/>
      <c r="M207" s="243"/>
      <c r="N207" s="244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337</v>
      </c>
      <c r="AU207" s="17" t="s">
        <v>85</v>
      </c>
    </row>
    <row r="208" spans="1:65" s="2" customFormat="1" ht="24">
      <c r="A208" s="34"/>
      <c r="B208" s="35"/>
      <c r="C208" s="185" t="s">
        <v>562</v>
      </c>
      <c r="D208" s="185" t="s">
        <v>224</v>
      </c>
      <c r="E208" s="186" t="s">
        <v>2596</v>
      </c>
      <c r="F208" s="187" t="s">
        <v>2597</v>
      </c>
      <c r="G208" s="188" t="s">
        <v>2591</v>
      </c>
      <c r="H208" s="189">
        <v>1</v>
      </c>
      <c r="I208" s="190"/>
      <c r="J208" s="191">
        <f>ROUND(I208*H208,2)</f>
        <v>0</v>
      </c>
      <c r="K208" s="187" t="s">
        <v>485</v>
      </c>
      <c r="L208" s="39"/>
      <c r="M208" s="192" t="s">
        <v>1</v>
      </c>
      <c r="N208" s="193" t="s">
        <v>43</v>
      </c>
      <c r="O208" s="71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6" t="s">
        <v>85</v>
      </c>
      <c r="AT208" s="196" t="s">
        <v>224</v>
      </c>
      <c r="AU208" s="196" t="s">
        <v>85</v>
      </c>
      <c r="AY208" s="17" t="s">
        <v>223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7" t="s">
        <v>85</v>
      </c>
      <c r="BK208" s="197">
        <f>ROUND(I208*H208,2)</f>
        <v>0</v>
      </c>
      <c r="BL208" s="17" t="s">
        <v>85</v>
      </c>
      <c r="BM208" s="196" t="s">
        <v>857</v>
      </c>
    </row>
    <row r="209" spans="1:65" s="2" customFormat="1" ht="19.5">
      <c r="A209" s="34"/>
      <c r="B209" s="35"/>
      <c r="C209" s="36"/>
      <c r="D209" s="200" t="s">
        <v>337</v>
      </c>
      <c r="E209" s="36"/>
      <c r="F209" s="241" t="s">
        <v>2514</v>
      </c>
      <c r="G209" s="36"/>
      <c r="H209" s="36"/>
      <c r="I209" s="242"/>
      <c r="J209" s="36"/>
      <c r="K209" s="36"/>
      <c r="L209" s="39"/>
      <c r="M209" s="243"/>
      <c r="N209" s="244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337</v>
      </c>
      <c r="AU209" s="17" t="s">
        <v>85</v>
      </c>
    </row>
    <row r="210" spans="1:65" s="2" customFormat="1" ht="33" customHeight="1">
      <c r="A210" s="34"/>
      <c r="B210" s="35"/>
      <c r="C210" s="185" t="s">
        <v>567</v>
      </c>
      <c r="D210" s="185" t="s">
        <v>224</v>
      </c>
      <c r="E210" s="186" t="s">
        <v>2598</v>
      </c>
      <c r="F210" s="187" t="s">
        <v>2599</v>
      </c>
      <c r="G210" s="188" t="s">
        <v>2591</v>
      </c>
      <c r="H210" s="189">
        <v>1</v>
      </c>
      <c r="I210" s="190"/>
      <c r="J210" s="191">
        <f>ROUND(I210*H210,2)</f>
        <v>0</v>
      </c>
      <c r="K210" s="187" t="s">
        <v>485</v>
      </c>
      <c r="L210" s="39"/>
      <c r="M210" s="192" t="s">
        <v>1</v>
      </c>
      <c r="N210" s="193" t="s">
        <v>43</v>
      </c>
      <c r="O210" s="71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6" t="s">
        <v>85</v>
      </c>
      <c r="AT210" s="196" t="s">
        <v>224</v>
      </c>
      <c r="AU210" s="196" t="s">
        <v>85</v>
      </c>
      <c r="AY210" s="17" t="s">
        <v>223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7" t="s">
        <v>85</v>
      </c>
      <c r="BK210" s="197">
        <f>ROUND(I210*H210,2)</f>
        <v>0</v>
      </c>
      <c r="BL210" s="17" t="s">
        <v>85</v>
      </c>
      <c r="BM210" s="196" t="s">
        <v>867</v>
      </c>
    </row>
    <row r="211" spans="1:65" s="2" customFormat="1" ht="19.5">
      <c r="A211" s="34"/>
      <c r="B211" s="35"/>
      <c r="C211" s="36"/>
      <c r="D211" s="200" t="s">
        <v>337</v>
      </c>
      <c r="E211" s="36"/>
      <c r="F211" s="241" t="s">
        <v>2514</v>
      </c>
      <c r="G211" s="36"/>
      <c r="H211" s="36"/>
      <c r="I211" s="242"/>
      <c r="J211" s="36"/>
      <c r="K211" s="36"/>
      <c r="L211" s="39"/>
      <c r="M211" s="243"/>
      <c r="N211" s="244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337</v>
      </c>
      <c r="AU211" s="17" t="s">
        <v>85</v>
      </c>
    </row>
    <row r="212" spans="1:65" s="2" customFormat="1" ht="16.5" customHeight="1">
      <c r="A212" s="34"/>
      <c r="B212" s="35"/>
      <c r="C212" s="185" t="s">
        <v>584</v>
      </c>
      <c r="D212" s="185" t="s">
        <v>224</v>
      </c>
      <c r="E212" s="186" t="s">
        <v>2600</v>
      </c>
      <c r="F212" s="187" t="s">
        <v>2601</v>
      </c>
      <c r="G212" s="188" t="s">
        <v>2471</v>
      </c>
      <c r="H212" s="189">
        <v>0.5</v>
      </c>
      <c r="I212" s="190"/>
      <c r="J212" s="191">
        <f>ROUND(I212*H212,2)</f>
        <v>0</v>
      </c>
      <c r="K212" s="187" t="s">
        <v>485</v>
      </c>
      <c r="L212" s="39"/>
      <c r="M212" s="192" t="s">
        <v>1</v>
      </c>
      <c r="N212" s="193" t="s">
        <v>43</v>
      </c>
      <c r="O212" s="71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6" t="s">
        <v>85</v>
      </c>
      <c r="AT212" s="196" t="s">
        <v>224</v>
      </c>
      <c r="AU212" s="196" t="s">
        <v>85</v>
      </c>
      <c r="AY212" s="17" t="s">
        <v>223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7" t="s">
        <v>85</v>
      </c>
      <c r="BK212" s="197">
        <f>ROUND(I212*H212,2)</f>
        <v>0</v>
      </c>
      <c r="BL212" s="17" t="s">
        <v>85</v>
      </c>
      <c r="BM212" s="196" t="s">
        <v>878</v>
      </c>
    </row>
    <row r="213" spans="1:65" s="2" customFormat="1" ht="19.5">
      <c r="A213" s="34"/>
      <c r="B213" s="35"/>
      <c r="C213" s="36"/>
      <c r="D213" s="200" t="s">
        <v>337</v>
      </c>
      <c r="E213" s="36"/>
      <c r="F213" s="241" t="s">
        <v>2514</v>
      </c>
      <c r="G213" s="36"/>
      <c r="H213" s="36"/>
      <c r="I213" s="242"/>
      <c r="J213" s="36"/>
      <c r="K213" s="36"/>
      <c r="L213" s="39"/>
      <c r="M213" s="243"/>
      <c r="N213" s="244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337</v>
      </c>
      <c r="AU213" s="17" t="s">
        <v>85</v>
      </c>
    </row>
    <row r="214" spans="1:65" s="2" customFormat="1" ht="21.75" customHeight="1">
      <c r="A214" s="34"/>
      <c r="B214" s="35"/>
      <c r="C214" s="185" t="s">
        <v>589</v>
      </c>
      <c r="D214" s="185" t="s">
        <v>224</v>
      </c>
      <c r="E214" s="186" t="s">
        <v>2602</v>
      </c>
      <c r="F214" s="187" t="s">
        <v>2603</v>
      </c>
      <c r="G214" s="188" t="s">
        <v>2462</v>
      </c>
      <c r="H214" s="189">
        <v>16</v>
      </c>
      <c r="I214" s="190"/>
      <c r="J214" s="191">
        <f>ROUND(I214*H214,2)</f>
        <v>0</v>
      </c>
      <c r="K214" s="187" t="s">
        <v>485</v>
      </c>
      <c r="L214" s="39"/>
      <c r="M214" s="192" t="s">
        <v>1</v>
      </c>
      <c r="N214" s="193" t="s">
        <v>43</v>
      </c>
      <c r="O214" s="71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6" t="s">
        <v>85</v>
      </c>
      <c r="AT214" s="196" t="s">
        <v>224</v>
      </c>
      <c r="AU214" s="196" t="s">
        <v>85</v>
      </c>
      <c r="AY214" s="17" t="s">
        <v>223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7" t="s">
        <v>85</v>
      </c>
      <c r="BK214" s="197">
        <f>ROUND(I214*H214,2)</f>
        <v>0</v>
      </c>
      <c r="BL214" s="17" t="s">
        <v>85</v>
      </c>
      <c r="BM214" s="196" t="s">
        <v>891</v>
      </c>
    </row>
    <row r="215" spans="1:65" s="2" customFormat="1" ht="19.5">
      <c r="A215" s="34"/>
      <c r="B215" s="35"/>
      <c r="C215" s="36"/>
      <c r="D215" s="200" t="s">
        <v>337</v>
      </c>
      <c r="E215" s="36"/>
      <c r="F215" s="241" t="s">
        <v>2514</v>
      </c>
      <c r="G215" s="36"/>
      <c r="H215" s="36"/>
      <c r="I215" s="242"/>
      <c r="J215" s="36"/>
      <c r="K215" s="36"/>
      <c r="L215" s="39"/>
      <c r="M215" s="243"/>
      <c r="N215" s="244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337</v>
      </c>
      <c r="AU215" s="17" t="s">
        <v>85</v>
      </c>
    </row>
    <row r="216" spans="1:65" s="2" customFormat="1" ht="16.5" customHeight="1">
      <c r="A216" s="34"/>
      <c r="B216" s="35"/>
      <c r="C216" s="185" t="s">
        <v>593</v>
      </c>
      <c r="D216" s="185" t="s">
        <v>224</v>
      </c>
      <c r="E216" s="186" t="s">
        <v>2604</v>
      </c>
      <c r="F216" s="187" t="s">
        <v>2605</v>
      </c>
      <c r="G216" s="188" t="s">
        <v>2462</v>
      </c>
      <c r="H216" s="189">
        <v>48</v>
      </c>
      <c r="I216" s="190"/>
      <c r="J216" s="191">
        <f>ROUND(I216*H216,2)</f>
        <v>0</v>
      </c>
      <c r="K216" s="187" t="s">
        <v>485</v>
      </c>
      <c r="L216" s="39"/>
      <c r="M216" s="192" t="s">
        <v>1</v>
      </c>
      <c r="N216" s="193" t="s">
        <v>43</v>
      </c>
      <c r="O216" s="71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6" t="s">
        <v>85</v>
      </c>
      <c r="AT216" s="196" t="s">
        <v>224</v>
      </c>
      <c r="AU216" s="196" t="s">
        <v>85</v>
      </c>
      <c r="AY216" s="17" t="s">
        <v>223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7" t="s">
        <v>85</v>
      </c>
      <c r="BK216" s="197">
        <f>ROUND(I216*H216,2)</f>
        <v>0</v>
      </c>
      <c r="BL216" s="17" t="s">
        <v>85</v>
      </c>
      <c r="BM216" s="196" t="s">
        <v>900</v>
      </c>
    </row>
    <row r="217" spans="1:65" s="2" customFormat="1" ht="19.5">
      <c r="A217" s="34"/>
      <c r="B217" s="35"/>
      <c r="C217" s="36"/>
      <c r="D217" s="200" t="s">
        <v>337</v>
      </c>
      <c r="E217" s="36"/>
      <c r="F217" s="241" t="s">
        <v>2514</v>
      </c>
      <c r="G217" s="36"/>
      <c r="H217" s="36"/>
      <c r="I217" s="242"/>
      <c r="J217" s="36"/>
      <c r="K217" s="36"/>
      <c r="L217" s="39"/>
      <c r="M217" s="265"/>
      <c r="N217" s="266"/>
      <c r="O217" s="262"/>
      <c r="P217" s="262"/>
      <c r="Q217" s="262"/>
      <c r="R217" s="262"/>
      <c r="S217" s="262"/>
      <c r="T217" s="267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337</v>
      </c>
      <c r="AU217" s="17" t="s">
        <v>85</v>
      </c>
    </row>
    <row r="218" spans="1:65" s="2" customFormat="1" ht="6.95" customHeight="1">
      <c r="A218" s="34"/>
      <c r="B218" s="54"/>
      <c r="C218" s="55"/>
      <c r="D218" s="55"/>
      <c r="E218" s="55"/>
      <c r="F218" s="55"/>
      <c r="G218" s="55"/>
      <c r="H218" s="55"/>
      <c r="I218" s="55"/>
      <c r="J218" s="55"/>
      <c r="K218" s="55"/>
      <c r="L218" s="39"/>
      <c r="M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</row>
  </sheetData>
  <sheetProtection algorithmName="SHA-512" hashValue="VczoxS+b3qox7vNsHc1YccCRRE1UXUmVpZWm0CAABtaThO+kq2bpnIh/NINKdOJhuHTQ1Es3Xn9Iua8s4FegEA==" saltValue="MQ75FNdVNNXFhnYH2g9lWXl6hZ5Zgq7vxetZmbn1e1GEmICTnlIzqXEsFgqcpA0X44LVLRcvetvFVQx9M7ciYQ==" spinCount="100000" sheet="1" objects="1" scenarios="1" formatColumns="0" formatRows="0" autoFilter="0"/>
  <autoFilter ref="C124:K217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126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>
      <c r="B8" s="20"/>
      <c r="D8" s="120" t="s">
        <v>160</v>
      </c>
      <c r="L8" s="20"/>
    </row>
    <row r="9" spans="1:46" s="1" customFormat="1" ht="16.5" customHeight="1">
      <c r="B9" s="20"/>
      <c r="E9" s="331" t="s">
        <v>164</v>
      </c>
      <c r="F9" s="312"/>
      <c r="G9" s="312"/>
      <c r="H9" s="312"/>
      <c r="L9" s="20"/>
    </row>
    <row r="10" spans="1:46" s="1" customFormat="1" ht="12" customHeight="1">
      <c r="B10" s="20"/>
      <c r="D10" s="120" t="s">
        <v>168</v>
      </c>
      <c r="L10" s="20"/>
    </row>
    <row r="11" spans="1:46" s="2" customFormat="1" ht="16.5" customHeight="1">
      <c r="A11" s="34"/>
      <c r="B11" s="39"/>
      <c r="C11" s="34"/>
      <c r="D11" s="34"/>
      <c r="E11" s="333" t="s">
        <v>2505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35" t="s">
        <v>2606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2094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ROUND(J125,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ROUND((SUM(BE125:BE200)),  2)</f>
        <v>0</v>
      </c>
      <c r="G37" s="34"/>
      <c r="H37" s="34"/>
      <c r="I37" s="131">
        <v>0.21</v>
      </c>
      <c r="J37" s="130">
        <f>ROUND(((SUM(BE125:BE200))*I37),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ROUND((SUM(BF125:BF200)),  2)</f>
        <v>0</v>
      </c>
      <c r="G38" s="34"/>
      <c r="H38" s="34"/>
      <c r="I38" s="131">
        <v>0.15</v>
      </c>
      <c r="J38" s="130">
        <f>ROUND(((SUM(BF125:BF200))*I38),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ROUND((SUM(BG125:BG200)),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ROUND((SUM(BH125:BH200)),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ROUND((SUM(BI125:BI200)),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2505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14-02 - PZTS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profesista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J125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2507</v>
      </c>
      <c r="E101" s="157"/>
      <c r="F101" s="157"/>
      <c r="G101" s="157"/>
      <c r="H101" s="157"/>
      <c r="I101" s="157"/>
      <c r="J101" s="158">
        <f>J126</f>
        <v>0</v>
      </c>
      <c r="K101" s="155"/>
      <c r="L101" s="15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17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9" t="str">
        <f>E7</f>
        <v>Hodonín, budova TO - zlepšení sociálního zázemí - I. etapa projekt</v>
      </c>
      <c r="F111" s="340"/>
      <c r="G111" s="340"/>
      <c r="H111" s="34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160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1" customFormat="1" ht="16.5" customHeight="1">
      <c r="B113" s="21"/>
      <c r="C113" s="22"/>
      <c r="D113" s="22"/>
      <c r="E113" s="339" t="s">
        <v>164</v>
      </c>
      <c r="F113" s="297"/>
      <c r="G113" s="297"/>
      <c r="H113" s="297"/>
      <c r="I113" s="22"/>
      <c r="J113" s="22"/>
      <c r="K113" s="22"/>
      <c r="L113" s="20"/>
    </row>
    <row r="114" spans="1:65" s="1" customFormat="1" ht="12" customHeight="1">
      <c r="B114" s="21"/>
      <c r="C114" s="29" t="s">
        <v>168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41" t="s">
        <v>2505</v>
      </c>
      <c r="F115" s="342"/>
      <c r="G115" s="342"/>
      <c r="H115" s="34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176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90" t="str">
        <f>E13</f>
        <v>14-02 - PZTS</v>
      </c>
      <c r="F117" s="342"/>
      <c r="G117" s="342"/>
      <c r="H117" s="34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21</v>
      </c>
      <c r="D119" s="36"/>
      <c r="E119" s="36"/>
      <c r="F119" s="27" t="str">
        <f>F16</f>
        <v xml:space="preserve"> </v>
      </c>
      <c r="G119" s="36"/>
      <c r="H119" s="36"/>
      <c r="I119" s="29" t="s">
        <v>23</v>
      </c>
      <c r="J119" s="66" t="str">
        <f>IF(J16="","",J16)</f>
        <v>17. 5. 2022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25</v>
      </c>
      <c r="D121" s="36"/>
      <c r="E121" s="36"/>
      <c r="F121" s="27" t="str">
        <f>E19</f>
        <v>OBLASTNÍ ŘEDITELSTVÍ BRNO</v>
      </c>
      <c r="G121" s="36"/>
      <c r="H121" s="36"/>
      <c r="I121" s="29" t="s">
        <v>31</v>
      </c>
      <c r="J121" s="32" t="str">
        <f>E25</f>
        <v>Dopravní projektování, spol.s 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29</v>
      </c>
      <c r="D122" s="36"/>
      <c r="E122" s="36"/>
      <c r="F122" s="27" t="str">
        <f>IF(E22="","",E22)</f>
        <v>Vyplň údaj</v>
      </c>
      <c r="G122" s="36"/>
      <c r="H122" s="36"/>
      <c r="I122" s="29" t="s">
        <v>34</v>
      </c>
      <c r="J122" s="32" t="str">
        <f>E28</f>
        <v>profesista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0" customFormat="1" ht="29.25" customHeight="1">
      <c r="A124" s="160"/>
      <c r="B124" s="161"/>
      <c r="C124" s="162" t="s">
        <v>210</v>
      </c>
      <c r="D124" s="163" t="s">
        <v>63</v>
      </c>
      <c r="E124" s="163" t="s">
        <v>59</v>
      </c>
      <c r="F124" s="163" t="s">
        <v>60</v>
      </c>
      <c r="G124" s="163" t="s">
        <v>211</v>
      </c>
      <c r="H124" s="163" t="s">
        <v>212</v>
      </c>
      <c r="I124" s="163" t="s">
        <v>213</v>
      </c>
      <c r="J124" s="163" t="s">
        <v>186</v>
      </c>
      <c r="K124" s="164" t="s">
        <v>214</v>
      </c>
      <c r="L124" s="165"/>
      <c r="M124" s="75" t="s">
        <v>1</v>
      </c>
      <c r="N124" s="76" t="s">
        <v>42</v>
      </c>
      <c r="O124" s="76" t="s">
        <v>215</v>
      </c>
      <c r="P124" s="76" t="s">
        <v>216</v>
      </c>
      <c r="Q124" s="76" t="s">
        <v>217</v>
      </c>
      <c r="R124" s="76" t="s">
        <v>218</v>
      </c>
      <c r="S124" s="76" t="s">
        <v>219</v>
      </c>
      <c r="T124" s="77" t="s">
        <v>220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4"/>
      <c r="B125" s="35"/>
      <c r="C125" s="82" t="s">
        <v>221</v>
      </c>
      <c r="D125" s="36"/>
      <c r="E125" s="36"/>
      <c r="F125" s="36"/>
      <c r="G125" s="36"/>
      <c r="H125" s="36"/>
      <c r="I125" s="36"/>
      <c r="J125" s="166">
        <f>BK125</f>
        <v>0</v>
      </c>
      <c r="K125" s="36"/>
      <c r="L125" s="39"/>
      <c r="M125" s="78"/>
      <c r="N125" s="167"/>
      <c r="O125" s="79"/>
      <c r="P125" s="168">
        <f>P126</f>
        <v>0</v>
      </c>
      <c r="Q125" s="79"/>
      <c r="R125" s="168">
        <f>R126</f>
        <v>0</v>
      </c>
      <c r="S125" s="79"/>
      <c r="T125" s="169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77</v>
      </c>
      <c r="AU125" s="17" t="s">
        <v>188</v>
      </c>
      <c r="BK125" s="170">
        <f>BK126</f>
        <v>0</v>
      </c>
    </row>
    <row r="126" spans="1:65" s="11" customFormat="1" ht="25.9" customHeight="1">
      <c r="B126" s="171"/>
      <c r="C126" s="172"/>
      <c r="D126" s="173" t="s">
        <v>77</v>
      </c>
      <c r="E126" s="174" t="s">
        <v>955</v>
      </c>
      <c r="F126" s="174" t="s">
        <v>2508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SUM(P127:P200)</f>
        <v>0</v>
      </c>
      <c r="Q126" s="179"/>
      <c r="R126" s="180">
        <f>SUM(R127:R200)</f>
        <v>0</v>
      </c>
      <c r="S126" s="179"/>
      <c r="T126" s="181">
        <f>SUM(T127:T200)</f>
        <v>0</v>
      </c>
      <c r="AR126" s="182" t="s">
        <v>85</v>
      </c>
      <c r="AT126" s="183" t="s">
        <v>77</v>
      </c>
      <c r="AU126" s="183" t="s">
        <v>78</v>
      </c>
      <c r="AY126" s="182" t="s">
        <v>223</v>
      </c>
      <c r="BK126" s="184">
        <f>SUM(BK127:BK200)</f>
        <v>0</v>
      </c>
    </row>
    <row r="127" spans="1:65" s="2" customFormat="1" ht="16.5" customHeight="1">
      <c r="A127" s="34"/>
      <c r="B127" s="35"/>
      <c r="C127" s="185" t="s">
        <v>85</v>
      </c>
      <c r="D127" s="185" t="s">
        <v>224</v>
      </c>
      <c r="E127" s="186" t="s">
        <v>2607</v>
      </c>
      <c r="F127" s="187" t="s">
        <v>2608</v>
      </c>
      <c r="G127" s="188" t="s">
        <v>2511</v>
      </c>
      <c r="H127" s="189">
        <v>1</v>
      </c>
      <c r="I127" s="190"/>
      <c r="J127" s="191">
        <f>ROUND(I127*H127,2)</f>
        <v>0</v>
      </c>
      <c r="K127" s="187" t="s">
        <v>485</v>
      </c>
      <c r="L127" s="39"/>
      <c r="M127" s="192" t="s">
        <v>1</v>
      </c>
      <c r="N127" s="193" t="s">
        <v>43</v>
      </c>
      <c r="O127" s="71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85</v>
      </c>
      <c r="AT127" s="196" t="s">
        <v>224</v>
      </c>
      <c r="AU127" s="196" t="s">
        <v>85</v>
      </c>
      <c r="AY127" s="17" t="s">
        <v>223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85</v>
      </c>
      <c r="BK127" s="197">
        <f>ROUND(I127*H127,2)</f>
        <v>0</v>
      </c>
      <c r="BL127" s="17" t="s">
        <v>85</v>
      </c>
      <c r="BM127" s="196" t="s">
        <v>87</v>
      </c>
    </row>
    <row r="128" spans="1:65" s="2" customFormat="1" ht="19.5">
      <c r="A128" s="34"/>
      <c r="B128" s="35"/>
      <c r="C128" s="36"/>
      <c r="D128" s="200" t="s">
        <v>337</v>
      </c>
      <c r="E128" s="36"/>
      <c r="F128" s="241" t="s">
        <v>2609</v>
      </c>
      <c r="G128" s="36"/>
      <c r="H128" s="36"/>
      <c r="I128" s="242"/>
      <c r="J128" s="36"/>
      <c r="K128" s="36"/>
      <c r="L128" s="39"/>
      <c r="M128" s="243"/>
      <c r="N128" s="244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337</v>
      </c>
      <c r="AU128" s="17" t="s">
        <v>85</v>
      </c>
    </row>
    <row r="129" spans="1:65" s="2" customFormat="1" ht="16.5" customHeight="1">
      <c r="A129" s="34"/>
      <c r="B129" s="35"/>
      <c r="C129" s="185" t="s">
        <v>87</v>
      </c>
      <c r="D129" s="185" t="s">
        <v>224</v>
      </c>
      <c r="E129" s="186" t="s">
        <v>2610</v>
      </c>
      <c r="F129" s="187" t="s">
        <v>2611</v>
      </c>
      <c r="G129" s="188" t="s">
        <v>2511</v>
      </c>
      <c r="H129" s="189">
        <v>1</v>
      </c>
      <c r="I129" s="190"/>
      <c r="J129" s="191">
        <f>ROUND(I129*H129,2)</f>
        <v>0</v>
      </c>
      <c r="K129" s="187" t="s">
        <v>485</v>
      </c>
      <c r="L129" s="39"/>
      <c r="M129" s="192" t="s">
        <v>1</v>
      </c>
      <c r="N129" s="193" t="s">
        <v>43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85</v>
      </c>
      <c r="AT129" s="196" t="s">
        <v>224</v>
      </c>
      <c r="AU129" s="196" t="s">
        <v>85</v>
      </c>
      <c r="AY129" s="17" t="s">
        <v>223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85</v>
      </c>
      <c r="BK129" s="197">
        <f>ROUND(I129*H129,2)</f>
        <v>0</v>
      </c>
      <c r="BL129" s="17" t="s">
        <v>85</v>
      </c>
      <c r="BM129" s="196" t="s">
        <v>229</v>
      </c>
    </row>
    <row r="130" spans="1:65" s="2" customFormat="1" ht="19.5">
      <c r="A130" s="34"/>
      <c r="B130" s="35"/>
      <c r="C130" s="36"/>
      <c r="D130" s="200" t="s">
        <v>337</v>
      </c>
      <c r="E130" s="36"/>
      <c r="F130" s="241" t="s">
        <v>2514</v>
      </c>
      <c r="G130" s="36"/>
      <c r="H130" s="36"/>
      <c r="I130" s="242"/>
      <c r="J130" s="36"/>
      <c r="K130" s="36"/>
      <c r="L130" s="39"/>
      <c r="M130" s="243"/>
      <c r="N130" s="24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337</v>
      </c>
      <c r="AU130" s="17" t="s">
        <v>85</v>
      </c>
    </row>
    <row r="131" spans="1:65" s="2" customFormat="1" ht="24.2" customHeight="1">
      <c r="A131" s="34"/>
      <c r="B131" s="35"/>
      <c r="C131" s="185" t="s">
        <v>95</v>
      </c>
      <c r="D131" s="185" t="s">
        <v>224</v>
      </c>
      <c r="E131" s="186" t="s">
        <v>2612</v>
      </c>
      <c r="F131" s="187" t="s">
        <v>2613</v>
      </c>
      <c r="G131" s="188" t="s">
        <v>2511</v>
      </c>
      <c r="H131" s="189">
        <v>1</v>
      </c>
      <c r="I131" s="190"/>
      <c r="J131" s="191">
        <f>ROUND(I131*H131,2)</f>
        <v>0</v>
      </c>
      <c r="K131" s="187" t="s">
        <v>485</v>
      </c>
      <c r="L131" s="39"/>
      <c r="M131" s="192" t="s">
        <v>1</v>
      </c>
      <c r="N131" s="193" t="s">
        <v>43</v>
      </c>
      <c r="O131" s="71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6" t="s">
        <v>85</v>
      </c>
      <c r="AT131" s="196" t="s">
        <v>224</v>
      </c>
      <c r="AU131" s="196" t="s">
        <v>85</v>
      </c>
      <c r="AY131" s="17" t="s">
        <v>223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85</v>
      </c>
      <c r="BK131" s="197">
        <f>ROUND(I131*H131,2)</f>
        <v>0</v>
      </c>
      <c r="BL131" s="17" t="s">
        <v>85</v>
      </c>
      <c r="BM131" s="196" t="s">
        <v>255</v>
      </c>
    </row>
    <row r="132" spans="1:65" s="2" customFormat="1" ht="19.5">
      <c r="A132" s="34"/>
      <c r="B132" s="35"/>
      <c r="C132" s="36"/>
      <c r="D132" s="200" t="s">
        <v>337</v>
      </c>
      <c r="E132" s="36"/>
      <c r="F132" s="241" t="s">
        <v>2514</v>
      </c>
      <c r="G132" s="36"/>
      <c r="H132" s="36"/>
      <c r="I132" s="242"/>
      <c r="J132" s="36"/>
      <c r="K132" s="36"/>
      <c r="L132" s="39"/>
      <c r="M132" s="243"/>
      <c r="N132" s="244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337</v>
      </c>
      <c r="AU132" s="17" t="s">
        <v>85</v>
      </c>
    </row>
    <row r="133" spans="1:65" s="2" customFormat="1" ht="16.5" customHeight="1">
      <c r="A133" s="34"/>
      <c r="B133" s="35"/>
      <c r="C133" s="185" t="s">
        <v>229</v>
      </c>
      <c r="D133" s="185" t="s">
        <v>224</v>
      </c>
      <c r="E133" s="186" t="s">
        <v>2614</v>
      </c>
      <c r="F133" s="187" t="s">
        <v>2615</v>
      </c>
      <c r="G133" s="188" t="s">
        <v>2511</v>
      </c>
      <c r="H133" s="189">
        <v>1</v>
      </c>
      <c r="I133" s="190"/>
      <c r="J133" s="191">
        <f>ROUND(I133*H133,2)</f>
        <v>0</v>
      </c>
      <c r="K133" s="187" t="s">
        <v>485</v>
      </c>
      <c r="L133" s="39"/>
      <c r="M133" s="192" t="s">
        <v>1</v>
      </c>
      <c r="N133" s="193" t="s">
        <v>43</v>
      </c>
      <c r="O133" s="71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85</v>
      </c>
      <c r="AT133" s="196" t="s">
        <v>224</v>
      </c>
      <c r="AU133" s="196" t="s">
        <v>85</v>
      </c>
      <c r="AY133" s="17" t="s">
        <v>223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85</v>
      </c>
      <c r="BK133" s="197">
        <f>ROUND(I133*H133,2)</f>
        <v>0</v>
      </c>
      <c r="BL133" s="17" t="s">
        <v>85</v>
      </c>
      <c r="BM133" s="196" t="s">
        <v>267</v>
      </c>
    </row>
    <row r="134" spans="1:65" s="2" customFormat="1" ht="19.5">
      <c r="A134" s="34"/>
      <c r="B134" s="35"/>
      <c r="C134" s="36"/>
      <c r="D134" s="200" t="s">
        <v>337</v>
      </c>
      <c r="E134" s="36"/>
      <c r="F134" s="241" t="s">
        <v>2514</v>
      </c>
      <c r="G134" s="36"/>
      <c r="H134" s="36"/>
      <c r="I134" s="242"/>
      <c r="J134" s="36"/>
      <c r="K134" s="36"/>
      <c r="L134" s="39"/>
      <c r="M134" s="243"/>
      <c r="N134" s="24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337</v>
      </c>
      <c r="AU134" s="17" t="s">
        <v>85</v>
      </c>
    </row>
    <row r="135" spans="1:65" s="2" customFormat="1" ht="24.2" customHeight="1">
      <c r="A135" s="34"/>
      <c r="B135" s="35"/>
      <c r="C135" s="185" t="s">
        <v>250</v>
      </c>
      <c r="D135" s="185" t="s">
        <v>224</v>
      </c>
      <c r="E135" s="186" t="s">
        <v>2616</v>
      </c>
      <c r="F135" s="187" t="s">
        <v>2617</v>
      </c>
      <c r="G135" s="188" t="s">
        <v>2511</v>
      </c>
      <c r="H135" s="189">
        <v>2</v>
      </c>
      <c r="I135" s="190"/>
      <c r="J135" s="191">
        <f>ROUND(I135*H135,2)</f>
        <v>0</v>
      </c>
      <c r="K135" s="187" t="s">
        <v>485</v>
      </c>
      <c r="L135" s="39"/>
      <c r="M135" s="192" t="s">
        <v>1</v>
      </c>
      <c r="N135" s="193" t="s">
        <v>43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85</v>
      </c>
      <c r="AT135" s="196" t="s">
        <v>224</v>
      </c>
      <c r="AU135" s="196" t="s">
        <v>85</v>
      </c>
      <c r="AY135" s="17" t="s">
        <v>223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85</v>
      </c>
      <c r="BK135" s="197">
        <f>ROUND(I135*H135,2)</f>
        <v>0</v>
      </c>
      <c r="BL135" s="17" t="s">
        <v>85</v>
      </c>
      <c r="BM135" s="196" t="s">
        <v>280</v>
      </c>
    </row>
    <row r="136" spans="1:65" s="2" customFormat="1" ht="19.5">
      <c r="A136" s="34"/>
      <c r="B136" s="35"/>
      <c r="C136" s="36"/>
      <c r="D136" s="200" t="s">
        <v>337</v>
      </c>
      <c r="E136" s="36"/>
      <c r="F136" s="241" t="s">
        <v>2514</v>
      </c>
      <c r="G136" s="36"/>
      <c r="H136" s="36"/>
      <c r="I136" s="242"/>
      <c r="J136" s="36"/>
      <c r="K136" s="36"/>
      <c r="L136" s="39"/>
      <c r="M136" s="243"/>
      <c r="N136" s="24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337</v>
      </c>
      <c r="AU136" s="17" t="s">
        <v>85</v>
      </c>
    </row>
    <row r="137" spans="1:65" s="2" customFormat="1" ht="16.5" customHeight="1">
      <c r="A137" s="34"/>
      <c r="B137" s="35"/>
      <c r="C137" s="185" t="s">
        <v>255</v>
      </c>
      <c r="D137" s="185" t="s">
        <v>224</v>
      </c>
      <c r="E137" s="186" t="s">
        <v>2618</v>
      </c>
      <c r="F137" s="187" t="s">
        <v>2619</v>
      </c>
      <c r="G137" s="188" t="s">
        <v>2511</v>
      </c>
      <c r="H137" s="189">
        <v>2</v>
      </c>
      <c r="I137" s="190"/>
      <c r="J137" s="191">
        <f>ROUND(I137*H137,2)</f>
        <v>0</v>
      </c>
      <c r="K137" s="187" t="s">
        <v>485</v>
      </c>
      <c r="L137" s="39"/>
      <c r="M137" s="192" t="s">
        <v>1</v>
      </c>
      <c r="N137" s="193" t="s">
        <v>43</v>
      </c>
      <c r="O137" s="71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85</v>
      </c>
      <c r="AT137" s="196" t="s">
        <v>224</v>
      </c>
      <c r="AU137" s="196" t="s">
        <v>85</v>
      </c>
      <c r="AY137" s="17" t="s">
        <v>223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85</v>
      </c>
      <c r="BK137" s="197">
        <f>ROUND(I137*H137,2)</f>
        <v>0</v>
      </c>
      <c r="BL137" s="17" t="s">
        <v>85</v>
      </c>
      <c r="BM137" s="196" t="s">
        <v>289</v>
      </c>
    </row>
    <row r="138" spans="1:65" s="2" customFormat="1" ht="19.5">
      <c r="A138" s="34"/>
      <c r="B138" s="35"/>
      <c r="C138" s="36"/>
      <c r="D138" s="200" t="s">
        <v>337</v>
      </c>
      <c r="E138" s="36"/>
      <c r="F138" s="241" t="s">
        <v>2514</v>
      </c>
      <c r="G138" s="36"/>
      <c r="H138" s="36"/>
      <c r="I138" s="242"/>
      <c r="J138" s="36"/>
      <c r="K138" s="36"/>
      <c r="L138" s="39"/>
      <c r="M138" s="243"/>
      <c r="N138" s="244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337</v>
      </c>
      <c r="AU138" s="17" t="s">
        <v>85</v>
      </c>
    </row>
    <row r="139" spans="1:65" s="2" customFormat="1" ht="24.2" customHeight="1">
      <c r="A139" s="34"/>
      <c r="B139" s="35"/>
      <c r="C139" s="185" t="s">
        <v>259</v>
      </c>
      <c r="D139" s="185" t="s">
        <v>224</v>
      </c>
      <c r="E139" s="186" t="s">
        <v>2620</v>
      </c>
      <c r="F139" s="187" t="s">
        <v>2621</v>
      </c>
      <c r="G139" s="188" t="s">
        <v>2511</v>
      </c>
      <c r="H139" s="189">
        <v>6</v>
      </c>
      <c r="I139" s="190"/>
      <c r="J139" s="191">
        <f>ROUND(I139*H139,2)</f>
        <v>0</v>
      </c>
      <c r="K139" s="187" t="s">
        <v>485</v>
      </c>
      <c r="L139" s="39"/>
      <c r="M139" s="192" t="s">
        <v>1</v>
      </c>
      <c r="N139" s="193" t="s">
        <v>43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85</v>
      </c>
      <c r="AT139" s="196" t="s">
        <v>224</v>
      </c>
      <c r="AU139" s="196" t="s">
        <v>85</v>
      </c>
      <c r="AY139" s="17" t="s">
        <v>223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85</v>
      </c>
      <c r="BK139" s="197">
        <f>ROUND(I139*H139,2)</f>
        <v>0</v>
      </c>
      <c r="BL139" s="17" t="s">
        <v>85</v>
      </c>
      <c r="BM139" s="196" t="s">
        <v>301</v>
      </c>
    </row>
    <row r="140" spans="1:65" s="2" customFormat="1" ht="19.5">
      <c r="A140" s="34"/>
      <c r="B140" s="35"/>
      <c r="C140" s="36"/>
      <c r="D140" s="200" t="s">
        <v>337</v>
      </c>
      <c r="E140" s="36"/>
      <c r="F140" s="241" t="s">
        <v>2514</v>
      </c>
      <c r="G140" s="36"/>
      <c r="H140" s="36"/>
      <c r="I140" s="242"/>
      <c r="J140" s="36"/>
      <c r="K140" s="36"/>
      <c r="L140" s="39"/>
      <c r="M140" s="243"/>
      <c r="N140" s="24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337</v>
      </c>
      <c r="AU140" s="17" t="s">
        <v>85</v>
      </c>
    </row>
    <row r="141" spans="1:65" s="2" customFormat="1" ht="16.5" customHeight="1">
      <c r="A141" s="34"/>
      <c r="B141" s="35"/>
      <c r="C141" s="185" t="s">
        <v>267</v>
      </c>
      <c r="D141" s="185" t="s">
        <v>224</v>
      </c>
      <c r="E141" s="186" t="s">
        <v>2622</v>
      </c>
      <c r="F141" s="187" t="s">
        <v>2623</v>
      </c>
      <c r="G141" s="188" t="s">
        <v>2511</v>
      </c>
      <c r="H141" s="189">
        <v>6</v>
      </c>
      <c r="I141" s="190"/>
      <c r="J141" s="191">
        <f>ROUND(I141*H141,2)</f>
        <v>0</v>
      </c>
      <c r="K141" s="187" t="s">
        <v>485</v>
      </c>
      <c r="L141" s="39"/>
      <c r="M141" s="192" t="s">
        <v>1</v>
      </c>
      <c r="N141" s="193" t="s">
        <v>43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85</v>
      </c>
      <c r="AT141" s="196" t="s">
        <v>224</v>
      </c>
      <c r="AU141" s="196" t="s">
        <v>85</v>
      </c>
      <c r="AY141" s="17" t="s">
        <v>223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85</v>
      </c>
      <c r="BK141" s="197">
        <f>ROUND(I141*H141,2)</f>
        <v>0</v>
      </c>
      <c r="BL141" s="17" t="s">
        <v>85</v>
      </c>
      <c r="BM141" s="196" t="s">
        <v>318</v>
      </c>
    </row>
    <row r="142" spans="1:65" s="2" customFormat="1" ht="19.5">
      <c r="A142" s="34"/>
      <c r="B142" s="35"/>
      <c r="C142" s="36"/>
      <c r="D142" s="200" t="s">
        <v>337</v>
      </c>
      <c r="E142" s="36"/>
      <c r="F142" s="241" t="s">
        <v>2514</v>
      </c>
      <c r="G142" s="36"/>
      <c r="H142" s="36"/>
      <c r="I142" s="242"/>
      <c r="J142" s="36"/>
      <c r="K142" s="36"/>
      <c r="L142" s="39"/>
      <c r="M142" s="243"/>
      <c r="N142" s="24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337</v>
      </c>
      <c r="AU142" s="17" t="s">
        <v>85</v>
      </c>
    </row>
    <row r="143" spans="1:65" s="2" customFormat="1" ht="16.5" customHeight="1">
      <c r="A143" s="34"/>
      <c r="B143" s="35"/>
      <c r="C143" s="185" t="s">
        <v>272</v>
      </c>
      <c r="D143" s="185" t="s">
        <v>224</v>
      </c>
      <c r="E143" s="186" t="s">
        <v>2624</v>
      </c>
      <c r="F143" s="187" t="s">
        <v>2625</v>
      </c>
      <c r="G143" s="188" t="s">
        <v>2511</v>
      </c>
      <c r="H143" s="189">
        <v>4</v>
      </c>
      <c r="I143" s="190"/>
      <c r="J143" s="191">
        <f>ROUND(I143*H143,2)</f>
        <v>0</v>
      </c>
      <c r="K143" s="187" t="s">
        <v>485</v>
      </c>
      <c r="L143" s="39"/>
      <c r="M143" s="192" t="s">
        <v>1</v>
      </c>
      <c r="N143" s="193" t="s">
        <v>43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85</v>
      </c>
      <c r="AT143" s="196" t="s">
        <v>224</v>
      </c>
      <c r="AU143" s="196" t="s">
        <v>85</v>
      </c>
      <c r="AY143" s="17" t="s">
        <v>223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85</v>
      </c>
      <c r="BK143" s="197">
        <f>ROUND(I143*H143,2)</f>
        <v>0</v>
      </c>
      <c r="BL143" s="17" t="s">
        <v>85</v>
      </c>
      <c r="BM143" s="196" t="s">
        <v>329</v>
      </c>
    </row>
    <row r="144" spans="1:65" s="2" customFormat="1" ht="19.5">
      <c r="A144" s="34"/>
      <c r="B144" s="35"/>
      <c r="C144" s="36"/>
      <c r="D144" s="200" t="s">
        <v>337</v>
      </c>
      <c r="E144" s="36"/>
      <c r="F144" s="241" t="s">
        <v>2514</v>
      </c>
      <c r="G144" s="36"/>
      <c r="H144" s="36"/>
      <c r="I144" s="242"/>
      <c r="J144" s="36"/>
      <c r="K144" s="36"/>
      <c r="L144" s="39"/>
      <c r="M144" s="243"/>
      <c r="N144" s="244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337</v>
      </c>
      <c r="AU144" s="17" t="s">
        <v>85</v>
      </c>
    </row>
    <row r="145" spans="1:65" s="2" customFormat="1" ht="16.5" customHeight="1">
      <c r="A145" s="34"/>
      <c r="B145" s="35"/>
      <c r="C145" s="185" t="s">
        <v>280</v>
      </c>
      <c r="D145" s="185" t="s">
        <v>224</v>
      </c>
      <c r="E145" s="186" t="s">
        <v>2626</v>
      </c>
      <c r="F145" s="187" t="s">
        <v>2627</v>
      </c>
      <c r="G145" s="188" t="s">
        <v>2511</v>
      </c>
      <c r="H145" s="189">
        <v>3</v>
      </c>
      <c r="I145" s="190"/>
      <c r="J145" s="191">
        <f>ROUND(I145*H145,2)</f>
        <v>0</v>
      </c>
      <c r="K145" s="187" t="s">
        <v>485</v>
      </c>
      <c r="L145" s="39"/>
      <c r="M145" s="192" t="s">
        <v>1</v>
      </c>
      <c r="N145" s="193" t="s">
        <v>43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85</v>
      </c>
      <c r="AT145" s="196" t="s">
        <v>224</v>
      </c>
      <c r="AU145" s="196" t="s">
        <v>85</v>
      </c>
      <c r="AY145" s="17" t="s">
        <v>223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85</v>
      </c>
      <c r="BK145" s="197">
        <f>ROUND(I145*H145,2)</f>
        <v>0</v>
      </c>
      <c r="BL145" s="17" t="s">
        <v>85</v>
      </c>
      <c r="BM145" s="196" t="s">
        <v>340</v>
      </c>
    </row>
    <row r="146" spans="1:65" s="2" customFormat="1" ht="19.5">
      <c r="A146" s="34"/>
      <c r="B146" s="35"/>
      <c r="C146" s="36"/>
      <c r="D146" s="200" t="s">
        <v>337</v>
      </c>
      <c r="E146" s="36"/>
      <c r="F146" s="241" t="s">
        <v>2514</v>
      </c>
      <c r="G146" s="36"/>
      <c r="H146" s="36"/>
      <c r="I146" s="242"/>
      <c r="J146" s="36"/>
      <c r="K146" s="36"/>
      <c r="L146" s="39"/>
      <c r="M146" s="243"/>
      <c r="N146" s="244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337</v>
      </c>
      <c r="AU146" s="17" t="s">
        <v>85</v>
      </c>
    </row>
    <row r="147" spans="1:65" s="2" customFormat="1" ht="16.5" customHeight="1">
      <c r="A147" s="34"/>
      <c r="B147" s="35"/>
      <c r="C147" s="185" t="s">
        <v>285</v>
      </c>
      <c r="D147" s="185" t="s">
        <v>224</v>
      </c>
      <c r="E147" s="186" t="s">
        <v>2628</v>
      </c>
      <c r="F147" s="187" t="s">
        <v>2629</v>
      </c>
      <c r="G147" s="188" t="s">
        <v>2511</v>
      </c>
      <c r="H147" s="189">
        <v>7</v>
      </c>
      <c r="I147" s="190"/>
      <c r="J147" s="191">
        <f>ROUND(I147*H147,2)</f>
        <v>0</v>
      </c>
      <c r="K147" s="187" t="s">
        <v>485</v>
      </c>
      <c r="L147" s="39"/>
      <c r="M147" s="192" t="s">
        <v>1</v>
      </c>
      <c r="N147" s="193" t="s">
        <v>43</v>
      </c>
      <c r="O147" s="71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85</v>
      </c>
      <c r="AT147" s="196" t="s">
        <v>224</v>
      </c>
      <c r="AU147" s="196" t="s">
        <v>85</v>
      </c>
      <c r="AY147" s="17" t="s">
        <v>223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85</v>
      </c>
      <c r="BK147" s="197">
        <f>ROUND(I147*H147,2)</f>
        <v>0</v>
      </c>
      <c r="BL147" s="17" t="s">
        <v>85</v>
      </c>
      <c r="BM147" s="196" t="s">
        <v>350</v>
      </c>
    </row>
    <row r="148" spans="1:65" s="2" customFormat="1" ht="19.5">
      <c r="A148" s="34"/>
      <c r="B148" s="35"/>
      <c r="C148" s="36"/>
      <c r="D148" s="200" t="s">
        <v>337</v>
      </c>
      <c r="E148" s="36"/>
      <c r="F148" s="241" t="s">
        <v>2514</v>
      </c>
      <c r="G148" s="36"/>
      <c r="H148" s="36"/>
      <c r="I148" s="242"/>
      <c r="J148" s="36"/>
      <c r="K148" s="36"/>
      <c r="L148" s="39"/>
      <c r="M148" s="243"/>
      <c r="N148" s="244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337</v>
      </c>
      <c r="AU148" s="17" t="s">
        <v>85</v>
      </c>
    </row>
    <row r="149" spans="1:65" s="2" customFormat="1" ht="16.5" customHeight="1">
      <c r="A149" s="34"/>
      <c r="B149" s="35"/>
      <c r="C149" s="185" t="s">
        <v>289</v>
      </c>
      <c r="D149" s="185" t="s">
        <v>224</v>
      </c>
      <c r="E149" s="186" t="s">
        <v>2630</v>
      </c>
      <c r="F149" s="187" t="s">
        <v>2631</v>
      </c>
      <c r="G149" s="188" t="s">
        <v>2511</v>
      </c>
      <c r="H149" s="189">
        <v>3</v>
      </c>
      <c r="I149" s="190"/>
      <c r="J149" s="191">
        <f>ROUND(I149*H149,2)</f>
        <v>0</v>
      </c>
      <c r="K149" s="187" t="s">
        <v>485</v>
      </c>
      <c r="L149" s="39"/>
      <c r="M149" s="192" t="s">
        <v>1</v>
      </c>
      <c r="N149" s="193" t="s">
        <v>43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85</v>
      </c>
      <c r="AT149" s="196" t="s">
        <v>224</v>
      </c>
      <c r="AU149" s="196" t="s">
        <v>85</v>
      </c>
      <c r="AY149" s="17" t="s">
        <v>223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85</v>
      </c>
      <c r="BK149" s="197">
        <f>ROUND(I149*H149,2)</f>
        <v>0</v>
      </c>
      <c r="BL149" s="17" t="s">
        <v>85</v>
      </c>
      <c r="BM149" s="196" t="s">
        <v>382</v>
      </c>
    </row>
    <row r="150" spans="1:65" s="2" customFormat="1" ht="19.5">
      <c r="A150" s="34"/>
      <c r="B150" s="35"/>
      <c r="C150" s="36"/>
      <c r="D150" s="200" t="s">
        <v>337</v>
      </c>
      <c r="E150" s="36"/>
      <c r="F150" s="241" t="s">
        <v>2514</v>
      </c>
      <c r="G150" s="36"/>
      <c r="H150" s="36"/>
      <c r="I150" s="242"/>
      <c r="J150" s="36"/>
      <c r="K150" s="36"/>
      <c r="L150" s="39"/>
      <c r="M150" s="243"/>
      <c r="N150" s="24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337</v>
      </c>
      <c r="AU150" s="17" t="s">
        <v>85</v>
      </c>
    </row>
    <row r="151" spans="1:65" s="2" customFormat="1" ht="16.5" customHeight="1">
      <c r="A151" s="34"/>
      <c r="B151" s="35"/>
      <c r="C151" s="185" t="s">
        <v>295</v>
      </c>
      <c r="D151" s="185" t="s">
        <v>224</v>
      </c>
      <c r="E151" s="186" t="s">
        <v>2632</v>
      </c>
      <c r="F151" s="187" t="s">
        <v>2633</v>
      </c>
      <c r="G151" s="188" t="s">
        <v>2511</v>
      </c>
      <c r="H151" s="189">
        <v>3</v>
      </c>
      <c r="I151" s="190"/>
      <c r="J151" s="191">
        <f>ROUND(I151*H151,2)</f>
        <v>0</v>
      </c>
      <c r="K151" s="187" t="s">
        <v>485</v>
      </c>
      <c r="L151" s="39"/>
      <c r="M151" s="192" t="s">
        <v>1</v>
      </c>
      <c r="N151" s="193" t="s">
        <v>43</v>
      </c>
      <c r="O151" s="71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85</v>
      </c>
      <c r="AT151" s="196" t="s">
        <v>224</v>
      </c>
      <c r="AU151" s="196" t="s">
        <v>85</v>
      </c>
      <c r="AY151" s="17" t="s">
        <v>223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85</v>
      </c>
      <c r="BK151" s="197">
        <f>ROUND(I151*H151,2)</f>
        <v>0</v>
      </c>
      <c r="BL151" s="17" t="s">
        <v>85</v>
      </c>
      <c r="BM151" s="196" t="s">
        <v>392</v>
      </c>
    </row>
    <row r="152" spans="1:65" s="2" customFormat="1" ht="19.5">
      <c r="A152" s="34"/>
      <c r="B152" s="35"/>
      <c r="C152" s="36"/>
      <c r="D152" s="200" t="s">
        <v>337</v>
      </c>
      <c r="E152" s="36"/>
      <c r="F152" s="241" t="s">
        <v>2514</v>
      </c>
      <c r="G152" s="36"/>
      <c r="H152" s="36"/>
      <c r="I152" s="242"/>
      <c r="J152" s="36"/>
      <c r="K152" s="36"/>
      <c r="L152" s="39"/>
      <c r="M152" s="243"/>
      <c r="N152" s="244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337</v>
      </c>
      <c r="AU152" s="17" t="s">
        <v>85</v>
      </c>
    </row>
    <row r="153" spans="1:65" s="2" customFormat="1" ht="21.75" customHeight="1">
      <c r="A153" s="34"/>
      <c r="B153" s="35"/>
      <c r="C153" s="185" t="s">
        <v>301</v>
      </c>
      <c r="D153" s="185" t="s">
        <v>224</v>
      </c>
      <c r="E153" s="186" t="s">
        <v>2634</v>
      </c>
      <c r="F153" s="187" t="s">
        <v>2635</v>
      </c>
      <c r="G153" s="188" t="s">
        <v>2511</v>
      </c>
      <c r="H153" s="189">
        <v>1</v>
      </c>
      <c r="I153" s="190"/>
      <c r="J153" s="191">
        <f>ROUND(I153*H153,2)</f>
        <v>0</v>
      </c>
      <c r="K153" s="187" t="s">
        <v>485</v>
      </c>
      <c r="L153" s="39"/>
      <c r="M153" s="192" t="s">
        <v>1</v>
      </c>
      <c r="N153" s="193" t="s">
        <v>43</v>
      </c>
      <c r="O153" s="71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85</v>
      </c>
      <c r="AT153" s="196" t="s">
        <v>224</v>
      </c>
      <c r="AU153" s="196" t="s">
        <v>85</v>
      </c>
      <c r="AY153" s="17" t="s">
        <v>223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85</v>
      </c>
      <c r="BK153" s="197">
        <f>ROUND(I153*H153,2)</f>
        <v>0</v>
      </c>
      <c r="BL153" s="17" t="s">
        <v>85</v>
      </c>
      <c r="BM153" s="196" t="s">
        <v>406</v>
      </c>
    </row>
    <row r="154" spans="1:65" s="2" customFormat="1" ht="19.5">
      <c r="A154" s="34"/>
      <c r="B154" s="35"/>
      <c r="C154" s="36"/>
      <c r="D154" s="200" t="s">
        <v>337</v>
      </c>
      <c r="E154" s="36"/>
      <c r="F154" s="241" t="s">
        <v>2514</v>
      </c>
      <c r="G154" s="36"/>
      <c r="H154" s="36"/>
      <c r="I154" s="242"/>
      <c r="J154" s="36"/>
      <c r="K154" s="36"/>
      <c r="L154" s="39"/>
      <c r="M154" s="243"/>
      <c r="N154" s="244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337</v>
      </c>
      <c r="AU154" s="17" t="s">
        <v>85</v>
      </c>
    </row>
    <row r="155" spans="1:65" s="2" customFormat="1" ht="16.5" customHeight="1">
      <c r="A155" s="34"/>
      <c r="B155" s="35"/>
      <c r="C155" s="185" t="s">
        <v>8</v>
      </c>
      <c r="D155" s="185" t="s">
        <v>224</v>
      </c>
      <c r="E155" s="186" t="s">
        <v>2636</v>
      </c>
      <c r="F155" s="187" t="s">
        <v>2637</v>
      </c>
      <c r="G155" s="188" t="s">
        <v>2511</v>
      </c>
      <c r="H155" s="189">
        <v>1</v>
      </c>
      <c r="I155" s="190"/>
      <c r="J155" s="191">
        <f>ROUND(I155*H155,2)</f>
        <v>0</v>
      </c>
      <c r="K155" s="187" t="s">
        <v>485</v>
      </c>
      <c r="L155" s="39"/>
      <c r="M155" s="192" t="s">
        <v>1</v>
      </c>
      <c r="N155" s="193" t="s">
        <v>43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85</v>
      </c>
      <c r="AT155" s="196" t="s">
        <v>224</v>
      </c>
      <c r="AU155" s="196" t="s">
        <v>85</v>
      </c>
      <c r="AY155" s="17" t="s">
        <v>223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85</v>
      </c>
      <c r="BK155" s="197">
        <f>ROUND(I155*H155,2)</f>
        <v>0</v>
      </c>
      <c r="BL155" s="17" t="s">
        <v>85</v>
      </c>
      <c r="BM155" s="196" t="s">
        <v>417</v>
      </c>
    </row>
    <row r="156" spans="1:65" s="2" customFormat="1" ht="19.5">
      <c r="A156" s="34"/>
      <c r="B156" s="35"/>
      <c r="C156" s="36"/>
      <c r="D156" s="200" t="s">
        <v>337</v>
      </c>
      <c r="E156" s="36"/>
      <c r="F156" s="241" t="s">
        <v>2514</v>
      </c>
      <c r="G156" s="36"/>
      <c r="H156" s="36"/>
      <c r="I156" s="242"/>
      <c r="J156" s="36"/>
      <c r="K156" s="36"/>
      <c r="L156" s="39"/>
      <c r="M156" s="243"/>
      <c r="N156" s="244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337</v>
      </c>
      <c r="AU156" s="17" t="s">
        <v>85</v>
      </c>
    </row>
    <row r="157" spans="1:65" s="2" customFormat="1" ht="16.5" customHeight="1">
      <c r="A157" s="34"/>
      <c r="B157" s="35"/>
      <c r="C157" s="185" t="s">
        <v>318</v>
      </c>
      <c r="D157" s="185" t="s">
        <v>224</v>
      </c>
      <c r="E157" s="186" t="s">
        <v>2567</v>
      </c>
      <c r="F157" s="187" t="s">
        <v>2638</v>
      </c>
      <c r="G157" s="188" t="s">
        <v>2511</v>
      </c>
      <c r="H157" s="189">
        <v>2</v>
      </c>
      <c r="I157" s="190"/>
      <c r="J157" s="191">
        <f>ROUND(I157*H157,2)</f>
        <v>0</v>
      </c>
      <c r="K157" s="187" t="s">
        <v>485</v>
      </c>
      <c r="L157" s="39"/>
      <c r="M157" s="192" t="s">
        <v>1</v>
      </c>
      <c r="N157" s="193" t="s">
        <v>43</v>
      </c>
      <c r="O157" s="71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6" t="s">
        <v>85</v>
      </c>
      <c r="AT157" s="196" t="s">
        <v>224</v>
      </c>
      <c r="AU157" s="196" t="s">
        <v>85</v>
      </c>
      <c r="AY157" s="17" t="s">
        <v>223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85</v>
      </c>
      <c r="BK157" s="197">
        <f>ROUND(I157*H157,2)</f>
        <v>0</v>
      </c>
      <c r="BL157" s="17" t="s">
        <v>85</v>
      </c>
      <c r="BM157" s="196" t="s">
        <v>482</v>
      </c>
    </row>
    <row r="158" spans="1:65" s="2" customFormat="1" ht="19.5">
      <c r="A158" s="34"/>
      <c r="B158" s="35"/>
      <c r="C158" s="36"/>
      <c r="D158" s="200" t="s">
        <v>337</v>
      </c>
      <c r="E158" s="36"/>
      <c r="F158" s="241" t="s">
        <v>2514</v>
      </c>
      <c r="G158" s="36"/>
      <c r="H158" s="36"/>
      <c r="I158" s="242"/>
      <c r="J158" s="36"/>
      <c r="K158" s="36"/>
      <c r="L158" s="39"/>
      <c r="M158" s="243"/>
      <c r="N158" s="244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337</v>
      </c>
      <c r="AU158" s="17" t="s">
        <v>85</v>
      </c>
    </row>
    <row r="159" spans="1:65" s="2" customFormat="1" ht="16.5" customHeight="1">
      <c r="A159" s="34"/>
      <c r="B159" s="35"/>
      <c r="C159" s="185" t="s">
        <v>324</v>
      </c>
      <c r="D159" s="185" t="s">
        <v>224</v>
      </c>
      <c r="E159" s="186" t="s">
        <v>2639</v>
      </c>
      <c r="F159" s="187" t="s">
        <v>2640</v>
      </c>
      <c r="G159" s="188" t="s">
        <v>2511</v>
      </c>
      <c r="H159" s="189">
        <v>1</v>
      </c>
      <c r="I159" s="190"/>
      <c r="J159" s="191">
        <f>ROUND(I159*H159,2)</f>
        <v>0</v>
      </c>
      <c r="K159" s="187" t="s">
        <v>485</v>
      </c>
      <c r="L159" s="39"/>
      <c r="M159" s="192" t="s">
        <v>1</v>
      </c>
      <c r="N159" s="193" t="s">
        <v>43</v>
      </c>
      <c r="O159" s="71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85</v>
      </c>
      <c r="AT159" s="196" t="s">
        <v>224</v>
      </c>
      <c r="AU159" s="196" t="s">
        <v>85</v>
      </c>
      <c r="AY159" s="17" t="s">
        <v>223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85</v>
      </c>
      <c r="BK159" s="197">
        <f>ROUND(I159*H159,2)</f>
        <v>0</v>
      </c>
      <c r="BL159" s="17" t="s">
        <v>85</v>
      </c>
      <c r="BM159" s="196" t="s">
        <v>497</v>
      </c>
    </row>
    <row r="160" spans="1:65" s="2" customFormat="1" ht="19.5">
      <c r="A160" s="34"/>
      <c r="B160" s="35"/>
      <c r="C160" s="36"/>
      <c r="D160" s="200" t="s">
        <v>337</v>
      </c>
      <c r="E160" s="36"/>
      <c r="F160" s="241" t="s">
        <v>2514</v>
      </c>
      <c r="G160" s="36"/>
      <c r="H160" s="36"/>
      <c r="I160" s="242"/>
      <c r="J160" s="36"/>
      <c r="K160" s="36"/>
      <c r="L160" s="39"/>
      <c r="M160" s="243"/>
      <c r="N160" s="24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337</v>
      </c>
      <c r="AU160" s="17" t="s">
        <v>85</v>
      </c>
    </row>
    <row r="161" spans="1:65" s="2" customFormat="1" ht="16.5" customHeight="1">
      <c r="A161" s="34"/>
      <c r="B161" s="35"/>
      <c r="C161" s="185" t="s">
        <v>329</v>
      </c>
      <c r="D161" s="185" t="s">
        <v>224</v>
      </c>
      <c r="E161" s="186" t="s">
        <v>2641</v>
      </c>
      <c r="F161" s="187" t="s">
        <v>2642</v>
      </c>
      <c r="G161" s="188" t="s">
        <v>2511</v>
      </c>
      <c r="H161" s="189">
        <v>3</v>
      </c>
      <c r="I161" s="190"/>
      <c r="J161" s="191">
        <f>ROUND(I161*H161,2)</f>
        <v>0</v>
      </c>
      <c r="K161" s="187" t="s">
        <v>485</v>
      </c>
      <c r="L161" s="39"/>
      <c r="M161" s="192" t="s">
        <v>1</v>
      </c>
      <c r="N161" s="193" t="s">
        <v>43</v>
      </c>
      <c r="O161" s="71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85</v>
      </c>
      <c r="AT161" s="196" t="s">
        <v>224</v>
      </c>
      <c r="AU161" s="196" t="s">
        <v>85</v>
      </c>
      <c r="AY161" s="17" t="s">
        <v>223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85</v>
      </c>
      <c r="BK161" s="197">
        <f>ROUND(I161*H161,2)</f>
        <v>0</v>
      </c>
      <c r="BL161" s="17" t="s">
        <v>85</v>
      </c>
      <c r="BM161" s="196" t="s">
        <v>522</v>
      </c>
    </row>
    <row r="162" spans="1:65" s="2" customFormat="1" ht="19.5">
      <c r="A162" s="34"/>
      <c r="B162" s="35"/>
      <c r="C162" s="36"/>
      <c r="D162" s="200" t="s">
        <v>337</v>
      </c>
      <c r="E162" s="36"/>
      <c r="F162" s="241" t="s">
        <v>2514</v>
      </c>
      <c r="G162" s="36"/>
      <c r="H162" s="36"/>
      <c r="I162" s="242"/>
      <c r="J162" s="36"/>
      <c r="K162" s="36"/>
      <c r="L162" s="39"/>
      <c r="M162" s="243"/>
      <c r="N162" s="244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337</v>
      </c>
      <c r="AU162" s="17" t="s">
        <v>85</v>
      </c>
    </row>
    <row r="163" spans="1:65" s="2" customFormat="1" ht="16.5" customHeight="1">
      <c r="A163" s="34"/>
      <c r="B163" s="35"/>
      <c r="C163" s="185" t="s">
        <v>333</v>
      </c>
      <c r="D163" s="185" t="s">
        <v>224</v>
      </c>
      <c r="E163" s="186" t="s">
        <v>2643</v>
      </c>
      <c r="F163" s="187" t="s">
        <v>2644</v>
      </c>
      <c r="G163" s="188" t="s">
        <v>2511</v>
      </c>
      <c r="H163" s="189">
        <v>1</v>
      </c>
      <c r="I163" s="190"/>
      <c r="J163" s="191">
        <f>ROUND(I163*H163,2)</f>
        <v>0</v>
      </c>
      <c r="K163" s="187" t="s">
        <v>485</v>
      </c>
      <c r="L163" s="39"/>
      <c r="M163" s="192" t="s">
        <v>1</v>
      </c>
      <c r="N163" s="193" t="s">
        <v>43</v>
      </c>
      <c r="O163" s="71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85</v>
      </c>
      <c r="AT163" s="196" t="s">
        <v>224</v>
      </c>
      <c r="AU163" s="196" t="s">
        <v>85</v>
      </c>
      <c r="AY163" s="17" t="s">
        <v>223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85</v>
      </c>
      <c r="BK163" s="197">
        <f>ROUND(I163*H163,2)</f>
        <v>0</v>
      </c>
      <c r="BL163" s="17" t="s">
        <v>85</v>
      </c>
      <c r="BM163" s="196" t="s">
        <v>531</v>
      </c>
    </row>
    <row r="164" spans="1:65" s="2" customFormat="1" ht="19.5">
      <c r="A164" s="34"/>
      <c r="B164" s="35"/>
      <c r="C164" s="36"/>
      <c r="D164" s="200" t="s">
        <v>337</v>
      </c>
      <c r="E164" s="36"/>
      <c r="F164" s="241" t="s">
        <v>2514</v>
      </c>
      <c r="G164" s="36"/>
      <c r="H164" s="36"/>
      <c r="I164" s="242"/>
      <c r="J164" s="36"/>
      <c r="K164" s="36"/>
      <c r="L164" s="39"/>
      <c r="M164" s="243"/>
      <c r="N164" s="244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337</v>
      </c>
      <c r="AU164" s="17" t="s">
        <v>85</v>
      </c>
    </row>
    <row r="165" spans="1:65" s="2" customFormat="1" ht="21.75" customHeight="1">
      <c r="A165" s="34"/>
      <c r="B165" s="35"/>
      <c r="C165" s="185" t="s">
        <v>340</v>
      </c>
      <c r="D165" s="185" t="s">
        <v>224</v>
      </c>
      <c r="E165" s="186" t="s">
        <v>2645</v>
      </c>
      <c r="F165" s="187" t="s">
        <v>2646</v>
      </c>
      <c r="G165" s="188" t="s">
        <v>2511</v>
      </c>
      <c r="H165" s="189">
        <v>1</v>
      </c>
      <c r="I165" s="190"/>
      <c r="J165" s="191">
        <f>ROUND(I165*H165,2)</f>
        <v>0</v>
      </c>
      <c r="K165" s="187" t="s">
        <v>485</v>
      </c>
      <c r="L165" s="39"/>
      <c r="M165" s="192" t="s">
        <v>1</v>
      </c>
      <c r="N165" s="193" t="s">
        <v>43</v>
      </c>
      <c r="O165" s="71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85</v>
      </c>
      <c r="AT165" s="196" t="s">
        <v>224</v>
      </c>
      <c r="AU165" s="196" t="s">
        <v>85</v>
      </c>
      <c r="AY165" s="17" t="s">
        <v>223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85</v>
      </c>
      <c r="BK165" s="197">
        <f>ROUND(I165*H165,2)</f>
        <v>0</v>
      </c>
      <c r="BL165" s="17" t="s">
        <v>85</v>
      </c>
      <c r="BM165" s="196" t="s">
        <v>541</v>
      </c>
    </row>
    <row r="166" spans="1:65" s="2" customFormat="1" ht="19.5">
      <c r="A166" s="34"/>
      <c r="B166" s="35"/>
      <c r="C166" s="36"/>
      <c r="D166" s="200" t="s">
        <v>337</v>
      </c>
      <c r="E166" s="36"/>
      <c r="F166" s="241" t="s">
        <v>2514</v>
      </c>
      <c r="G166" s="36"/>
      <c r="H166" s="36"/>
      <c r="I166" s="242"/>
      <c r="J166" s="36"/>
      <c r="K166" s="36"/>
      <c r="L166" s="39"/>
      <c r="M166" s="243"/>
      <c r="N166" s="244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337</v>
      </c>
      <c r="AU166" s="17" t="s">
        <v>85</v>
      </c>
    </row>
    <row r="167" spans="1:65" s="2" customFormat="1" ht="24.2" customHeight="1">
      <c r="A167" s="34"/>
      <c r="B167" s="35"/>
      <c r="C167" s="185" t="s">
        <v>7</v>
      </c>
      <c r="D167" s="185" t="s">
        <v>224</v>
      </c>
      <c r="E167" s="186" t="s">
        <v>2647</v>
      </c>
      <c r="F167" s="187" t="s">
        <v>2648</v>
      </c>
      <c r="G167" s="188" t="s">
        <v>2573</v>
      </c>
      <c r="H167" s="189">
        <v>2</v>
      </c>
      <c r="I167" s="190"/>
      <c r="J167" s="191">
        <f>ROUND(I167*H167,2)</f>
        <v>0</v>
      </c>
      <c r="K167" s="187" t="s">
        <v>485</v>
      </c>
      <c r="L167" s="39"/>
      <c r="M167" s="192" t="s">
        <v>1</v>
      </c>
      <c r="N167" s="193" t="s">
        <v>43</v>
      </c>
      <c r="O167" s="71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6" t="s">
        <v>85</v>
      </c>
      <c r="AT167" s="196" t="s">
        <v>224</v>
      </c>
      <c r="AU167" s="196" t="s">
        <v>85</v>
      </c>
      <c r="AY167" s="17" t="s">
        <v>223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85</v>
      </c>
      <c r="BK167" s="197">
        <f>ROUND(I167*H167,2)</f>
        <v>0</v>
      </c>
      <c r="BL167" s="17" t="s">
        <v>85</v>
      </c>
      <c r="BM167" s="196" t="s">
        <v>562</v>
      </c>
    </row>
    <row r="168" spans="1:65" s="2" customFormat="1" ht="19.5">
      <c r="A168" s="34"/>
      <c r="B168" s="35"/>
      <c r="C168" s="36"/>
      <c r="D168" s="200" t="s">
        <v>337</v>
      </c>
      <c r="E168" s="36"/>
      <c r="F168" s="241" t="s">
        <v>2514</v>
      </c>
      <c r="G168" s="36"/>
      <c r="H168" s="36"/>
      <c r="I168" s="242"/>
      <c r="J168" s="36"/>
      <c r="K168" s="36"/>
      <c r="L168" s="39"/>
      <c r="M168" s="243"/>
      <c r="N168" s="244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337</v>
      </c>
      <c r="AU168" s="17" t="s">
        <v>85</v>
      </c>
    </row>
    <row r="169" spans="1:65" s="2" customFormat="1" ht="24.2" customHeight="1">
      <c r="A169" s="34"/>
      <c r="B169" s="35"/>
      <c r="C169" s="185" t="s">
        <v>350</v>
      </c>
      <c r="D169" s="185" t="s">
        <v>224</v>
      </c>
      <c r="E169" s="186" t="s">
        <v>2649</v>
      </c>
      <c r="F169" s="187" t="s">
        <v>2650</v>
      </c>
      <c r="G169" s="188" t="s">
        <v>2573</v>
      </c>
      <c r="H169" s="189">
        <v>2</v>
      </c>
      <c r="I169" s="190"/>
      <c r="J169" s="191">
        <f>ROUND(I169*H169,2)</f>
        <v>0</v>
      </c>
      <c r="K169" s="187" t="s">
        <v>485</v>
      </c>
      <c r="L169" s="39"/>
      <c r="M169" s="192" t="s">
        <v>1</v>
      </c>
      <c r="N169" s="193" t="s">
        <v>43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85</v>
      </c>
      <c r="AT169" s="196" t="s">
        <v>224</v>
      </c>
      <c r="AU169" s="196" t="s">
        <v>85</v>
      </c>
      <c r="AY169" s="17" t="s">
        <v>223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85</v>
      </c>
      <c r="BK169" s="197">
        <f>ROUND(I169*H169,2)</f>
        <v>0</v>
      </c>
      <c r="BL169" s="17" t="s">
        <v>85</v>
      </c>
      <c r="BM169" s="196" t="s">
        <v>584</v>
      </c>
    </row>
    <row r="170" spans="1:65" s="2" customFormat="1" ht="19.5">
      <c r="A170" s="34"/>
      <c r="B170" s="35"/>
      <c r="C170" s="36"/>
      <c r="D170" s="200" t="s">
        <v>337</v>
      </c>
      <c r="E170" s="36"/>
      <c r="F170" s="241" t="s">
        <v>2514</v>
      </c>
      <c r="G170" s="36"/>
      <c r="H170" s="36"/>
      <c r="I170" s="242"/>
      <c r="J170" s="36"/>
      <c r="K170" s="36"/>
      <c r="L170" s="39"/>
      <c r="M170" s="243"/>
      <c r="N170" s="244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337</v>
      </c>
      <c r="AU170" s="17" t="s">
        <v>85</v>
      </c>
    </row>
    <row r="171" spans="1:65" s="2" customFormat="1" ht="24.2" customHeight="1">
      <c r="A171" s="34"/>
      <c r="B171" s="35"/>
      <c r="C171" s="185" t="s">
        <v>373</v>
      </c>
      <c r="D171" s="185" t="s">
        <v>224</v>
      </c>
      <c r="E171" s="186" t="s">
        <v>2651</v>
      </c>
      <c r="F171" s="187" t="s">
        <v>2652</v>
      </c>
      <c r="G171" s="188" t="s">
        <v>268</v>
      </c>
      <c r="H171" s="189">
        <v>10</v>
      </c>
      <c r="I171" s="190"/>
      <c r="J171" s="191">
        <f>ROUND(I171*H171,2)</f>
        <v>0</v>
      </c>
      <c r="K171" s="187" t="s">
        <v>485</v>
      </c>
      <c r="L171" s="39"/>
      <c r="M171" s="192" t="s">
        <v>1</v>
      </c>
      <c r="N171" s="193" t="s">
        <v>43</v>
      </c>
      <c r="O171" s="71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85</v>
      </c>
      <c r="AT171" s="196" t="s">
        <v>224</v>
      </c>
      <c r="AU171" s="196" t="s">
        <v>85</v>
      </c>
      <c r="AY171" s="17" t="s">
        <v>223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7" t="s">
        <v>85</v>
      </c>
      <c r="BK171" s="197">
        <f>ROUND(I171*H171,2)</f>
        <v>0</v>
      </c>
      <c r="BL171" s="17" t="s">
        <v>85</v>
      </c>
      <c r="BM171" s="196" t="s">
        <v>593</v>
      </c>
    </row>
    <row r="172" spans="1:65" s="2" customFormat="1" ht="19.5">
      <c r="A172" s="34"/>
      <c r="B172" s="35"/>
      <c r="C172" s="36"/>
      <c r="D172" s="200" t="s">
        <v>337</v>
      </c>
      <c r="E172" s="36"/>
      <c r="F172" s="241" t="s">
        <v>2514</v>
      </c>
      <c r="G172" s="36"/>
      <c r="H172" s="36"/>
      <c r="I172" s="242"/>
      <c r="J172" s="36"/>
      <c r="K172" s="36"/>
      <c r="L172" s="39"/>
      <c r="M172" s="243"/>
      <c r="N172" s="24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337</v>
      </c>
      <c r="AU172" s="17" t="s">
        <v>85</v>
      </c>
    </row>
    <row r="173" spans="1:65" s="2" customFormat="1" ht="33" customHeight="1">
      <c r="A173" s="34"/>
      <c r="B173" s="35"/>
      <c r="C173" s="185" t="s">
        <v>382</v>
      </c>
      <c r="D173" s="185" t="s">
        <v>224</v>
      </c>
      <c r="E173" s="186" t="s">
        <v>2653</v>
      </c>
      <c r="F173" s="187" t="s">
        <v>2654</v>
      </c>
      <c r="G173" s="188" t="s">
        <v>2511</v>
      </c>
      <c r="H173" s="189">
        <v>2</v>
      </c>
      <c r="I173" s="190"/>
      <c r="J173" s="191">
        <f>ROUND(I173*H173,2)</f>
        <v>0</v>
      </c>
      <c r="K173" s="187" t="s">
        <v>485</v>
      </c>
      <c r="L173" s="39"/>
      <c r="M173" s="192" t="s">
        <v>1</v>
      </c>
      <c r="N173" s="193" t="s">
        <v>43</v>
      </c>
      <c r="O173" s="71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85</v>
      </c>
      <c r="AT173" s="196" t="s">
        <v>224</v>
      </c>
      <c r="AU173" s="196" t="s">
        <v>85</v>
      </c>
      <c r="AY173" s="17" t="s">
        <v>223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85</v>
      </c>
      <c r="BK173" s="197">
        <f>ROUND(I173*H173,2)</f>
        <v>0</v>
      </c>
      <c r="BL173" s="17" t="s">
        <v>85</v>
      </c>
      <c r="BM173" s="196" t="s">
        <v>602</v>
      </c>
    </row>
    <row r="174" spans="1:65" s="2" customFormat="1" ht="19.5">
      <c r="A174" s="34"/>
      <c r="B174" s="35"/>
      <c r="C174" s="36"/>
      <c r="D174" s="200" t="s">
        <v>337</v>
      </c>
      <c r="E174" s="36"/>
      <c r="F174" s="241" t="s">
        <v>2514</v>
      </c>
      <c r="G174" s="36"/>
      <c r="H174" s="36"/>
      <c r="I174" s="242"/>
      <c r="J174" s="36"/>
      <c r="K174" s="36"/>
      <c r="L174" s="39"/>
      <c r="M174" s="243"/>
      <c r="N174" s="244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337</v>
      </c>
      <c r="AU174" s="17" t="s">
        <v>85</v>
      </c>
    </row>
    <row r="175" spans="1:65" s="2" customFormat="1" ht="37.9" customHeight="1">
      <c r="A175" s="34"/>
      <c r="B175" s="35"/>
      <c r="C175" s="185" t="s">
        <v>387</v>
      </c>
      <c r="D175" s="185" t="s">
        <v>224</v>
      </c>
      <c r="E175" s="186" t="s">
        <v>2655</v>
      </c>
      <c r="F175" s="187" t="s">
        <v>2584</v>
      </c>
      <c r="G175" s="188" t="s">
        <v>268</v>
      </c>
      <c r="H175" s="189">
        <v>330</v>
      </c>
      <c r="I175" s="190"/>
      <c r="J175" s="191">
        <f>ROUND(I175*H175,2)</f>
        <v>0</v>
      </c>
      <c r="K175" s="187" t="s">
        <v>485</v>
      </c>
      <c r="L175" s="39"/>
      <c r="M175" s="192" t="s">
        <v>1</v>
      </c>
      <c r="N175" s="193" t="s">
        <v>43</v>
      </c>
      <c r="O175" s="71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85</v>
      </c>
      <c r="AT175" s="196" t="s">
        <v>224</v>
      </c>
      <c r="AU175" s="196" t="s">
        <v>85</v>
      </c>
      <c r="AY175" s="17" t="s">
        <v>223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85</v>
      </c>
      <c r="BK175" s="197">
        <f>ROUND(I175*H175,2)</f>
        <v>0</v>
      </c>
      <c r="BL175" s="17" t="s">
        <v>85</v>
      </c>
      <c r="BM175" s="196" t="s">
        <v>614</v>
      </c>
    </row>
    <row r="176" spans="1:65" s="2" customFormat="1" ht="19.5">
      <c r="A176" s="34"/>
      <c r="B176" s="35"/>
      <c r="C176" s="36"/>
      <c r="D176" s="200" t="s">
        <v>337</v>
      </c>
      <c r="E176" s="36"/>
      <c r="F176" s="241" t="s">
        <v>2514</v>
      </c>
      <c r="G176" s="36"/>
      <c r="H176" s="36"/>
      <c r="I176" s="242"/>
      <c r="J176" s="36"/>
      <c r="K176" s="36"/>
      <c r="L176" s="39"/>
      <c r="M176" s="243"/>
      <c r="N176" s="244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337</v>
      </c>
      <c r="AU176" s="17" t="s">
        <v>85</v>
      </c>
    </row>
    <row r="177" spans="1:65" s="2" customFormat="1" ht="24.2" customHeight="1">
      <c r="A177" s="34"/>
      <c r="B177" s="35"/>
      <c r="C177" s="185" t="s">
        <v>392</v>
      </c>
      <c r="D177" s="185" t="s">
        <v>224</v>
      </c>
      <c r="E177" s="186" t="s">
        <v>2656</v>
      </c>
      <c r="F177" s="187" t="s">
        <v>2657</v>
      </c>
      <c r="G177" s="188" t="s">
        <v>2511</v>
      </c>
      <c r="H177" s="189">
        <v>150</v>
      </c>
      <c r="I177" s="190"/>
      <c r="J177" s="191">
        <f>ROUND(I177*H177,2)</f>
        <v>0</v>
      </c>
      <c r="K177" s="187" t="s">
        <v>485</v>
      </c>
      <c r="L177" s="39"/>
      <c r="M177" s="192" t="s">
        <v>1</v>
      </c>
      <c r="N177" s="193" t="s">
        <v>43</v>
      </c>
      <c r="O177" s="71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85</v>
      </c>
      <c r="AT177" s="196" t="s">
        <v>224</v>
      </c>
      <c r="AU177" s="196" t="s">
        <v>85</v>
      </c>
      <c r="AY177" s="17" t="s">
        <v>223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7" t="s">
        <v>85</v>
      </c>
      <c r="BK177" s="197">
        <f>ROUND(I177*H177,2)</f>
        <v>0</v>
      </c>
      <c r="BL177" s="17" t="s">
        <v>85</v>
      </c>
      <c r="BM177" s="196" t="s">
        <v>622</v>
      </c>
    </row>
    <row r="178" spans="1:65" s="2" customFormat="1" ht="19.5">
      <c r="A178" s="34"/>
      <c r="B178" s="35"/>
      <c r="C178" s="36"/>
      <c r="D178" s="200" t="s">
        <v>337</v>
      </c>
      <c r="E178" s="36"/>
      <c r="F178" s="241" t="s">
        <v>2514</v>
      </c>
      <c r="G178" s="36"/>
      <c r="H178" s="36"/>
      <c r="I178" s="242"/>
      <c r="J178" s="36"/>
      <c r="K178" s="36"/>
      <c r="L178" s="39"/>
      <c r="M178" s="243"/>
      <c r="N178" s="244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337</v>
      </c>
      <c r="AU178" s="17" t="s">
        <v>85</v>
      </c>
    </row>
    <row r="179" spans="1:65" s="2" customFormat="1" ht="24.2" customHeight="1">
      <c r="A179" s="34"/>
      <c r="B179" s="35"/>
      <c r="C179" s="185" t="s">
        <v>399</v>
      </c>
      <c r="D179" s="185" t="s">
        <v>224</v>
      </c>
      <c r="E179" s="186" t="s">
        <v>2587</v>
      </c>
      <c r="F179" s="187" t="s">
        <v>2588</v>
      </c>
      <c r="G179" s="188" t="s">
        <v>2511</v>
      </c>
      <c r="H179" s="189">
        <v>17</v>
      </c>
      <c r="I179" s="190"/>
      <c r="J179" s="191">
        <f>ROUND(I179*H179,2)</f>
        <v>0</v>
      </c>
      <c r="K179" s="187" t="s">
        <v>485</v>
      </c>
      <c r="L179" s="39"/>
      <c r="M179" s="192" t="s">
        <v>1</v>
      </c>
      <c r="N179" s="193" t="s">
        <v>43</v>
      </c>
      <c r="O179" s="71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85</v>
      </c>
      <c r="AT179" s="196" t="s">
        <v>224</v>
      </c>
      <c r="AU179" s="196" t="s">
        <v>85</v>
      </c>
      <c r="AY179" s="17" t="s">
        <v>223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85</v>
      </c>
      <c r="BK179" s="197">
        <f>ROUND(I179*H179,2)</f>
        <v>0</v>
      </c>
      <c r="BL179" s="17" t="s">
        <v>85</v>
      </c>
      <c r="BM179" s="196" t="s">
        <v>632</v>
      </c>
    </row>
    <row r="180" spans="1:65" s="2" customFormat="1" ht="19.5">
      <c r="A180" s="34"/>
      <c r="B180" s="35"/>
      <c r="C180" s="36"/>
      <c r="D180" s="200" t="s">
        <v>337</v>
      </c>
      <c r="E180" s="36"/>
      <c r="F180" s="241" t="s">
        <v>2514</v>
      </c>
      <c r="G180" s="36"/>
      <c r="H180" s="36"/>
      <c r="I180" s="242"/>
      <c r="J180" s="36"/>
      <c r="K180" s="36"/>
      <c r="L180" s="39"/>
      <c r="M180" s="243"/>
      <c r="N180" s="244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337</v>
      </c>
      <c r="AU180" s="17" t="s">
        <v>85</v>
      </c>
    </row>
    <row r="181" spans="1:65" s="2" customFormat="1" ht="24.2" customHeight="1">
      <c r="A181" s="34"/>
      <c r="B181" s="35"/>
      <c r="C181" s="185" t="s">
        <v>406</v>
      </c>
      <c r="D181" s="185" t="s">
        <v>224</v>
      </c>
      <c r="E181" s="186" t="s">
        <v>2658</v>
      </c>
      <c r="F181" s="187" t="s">
        <v>2659</v>
      </c>
      <c r="G181" s="188" t="s">
        <v>2660</v>
      </c>
      <c r="H181" s="189">
        <v>8</v>
      </c>
      <c r="I181" s="190"/>
      <c r="J181" s="191">
        <f>ROUND(I181*H181,2)</f>
        <v>0</v>
      </c>
      <c r="K181" s="187" t="s">
        <v>485</v>
      </c>
      <c r="L181" s="39"/>
      <c r="M181" s="192" t="s">
        <v>1</v>
      </c>
      <c r="N181" s="193" t="s">
        <v>43</v>
      </c>
      <c r="O181" s="71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85</v>
      </c>
      <c r="AT181" s="196" t="s">
        <v>224</v>
      </c>
      <c r="AU181" s="196" t="s">
        <v>85</v>
      </c>
      <c r="AY181" s="17" t="s">
        <v>223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7" t="s">
        <v>85</v>
      </c>
      <c r="BK181" s="197">
        <f>ROUND(I181*H181,2)</f>
        <v>0</v>
      </c>
      <c r="BL181" s="17" t="s">
        <v>85</v>
      </c>
      <c r="BM181" s="196" t="s">
        <v>640</v>
      </c>
    </row>
    <row r="182" spans="1:65" s="2" customFormat="1" ht="19.5">
      <c r="A182" s="34"/>
      <c r="B182" s="35"/>
      <c r="C182" s="36"/>
      <c r="D182" s="200" t="s">
        <v>337</v>
      </c>
      <c r="E182" s="36"/>
      <c r="F182" s="241" t="s">
        <v>2514</v>
      </c>
      <c r="G182" s="36"/>
      <c r="H182" s="36"/>
      <c r="I182" s="242"/>
      <c r="J182" s="36"/>
      <c r="K182" s="36"/>
      <c r="L182" s="39"/>
      <c r="M182" s="243"/>
      <c r="N182" s="244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337</v>
      </c>
      <c r="AU182" s="17" t="s">
        <v>85</v>
      </c>
    </row>
    <row r="183" spans="1:65" s="2" customFormat="1" ht="24.2" customHeight="1">
      <c r="A183" s="34"/>
      <c r="B183" s="35"/>
      <c r="C183" s="185" t="s">
        <v>410</v>
      </c>
      <c r="D183" s="185" t="s">
        <v>224</v>
      </c>
      <c r="E183" s="186" t="s">
        <v>2661</v>
      </c>
      <c r="F183" s="187" t="s">
        <v>2662</v>
      </c>
      <c r="G183" s="188" t="s">
        <v>2511</v>
      </c>
      <c r="H183" s="189">
        <v>1</v>
      </c>
      <c r="I183" s="190"/>
      <c r="J183" s="191">
        <f>ROUND(I183*H183,2)</f>
        <v>0</v>
      </c>
      <c r="K183" s="187" t="s">
        <v>485</v>
      </c>
      <c r="L183" s="39"/>
      <c r="M183" s="192" t="s">
        <v>1</v>
      </c>
      <c r="N183" s="193" t="s">
        <v>43</v>
      </c>
      <c r="O183" s="71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6" t="s">
        <v>85</v>
      </c>
      <c r="AT183" s="196" t="s">
        <v>224</v>
      </c>
      <c r="AU183" s="196" t="s">
        <v>85</v>
      </c>
      <c r="AY183" s="17" t="s">
        <v>223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7" t="s">
        <v>85</v>
      </c>
      <c r="BK183" s="197">
        <f>ROUND(I183*H183,2)</f>
        <v>0</v>
      </c>
      <c r="BL183" s="17" t="s">
        <v>85</v>
      </c>
      <c r="BM183" s="196" t="s">
        <v>665</v>
      </c>
    </row>
    <row r="184" spans="1:65" s="2" customFormat="1" ht="19.5">
      <c r="A184" s="34"/>
      <c r="B184" s="35"/>
      <c r="C184" s="36"/>
      <c r="D184" s="200" t="s">
        <v>337</v>
      </c>
      <c r="E184" s="36"/>
      <c r="F184" s="241" t="s">
        <v>2514</v>
      </c>
      <c r="G184" s="36"/>
      <c r="H184" s="36"/>
      <c r="I184" s="242"/>
      <c r="J184" s="36"/>
      <c r="K184" s="36"/>
      <c r="L184" s="39"/>
      <c r="M184" s="243"/>
      <c r="N184" s="244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337</v>
      </c>
      <c r="AU184" s="17" t="s">
        <v>85</v>
      </c>
    </row>
    <row r="185" spans="1:65" s="2" customFormat="1" ht="16.5" customHeight="1">
      <c r="A185" s="34"/>
      <c r="B185" s="35"/>
      <c r="C185" s="185" t="s">
        <v>417</v>
      </c>
      <c r="D185" s="185" t="s">
        <v>224</v>
      </c>
      <c r="E185" s="186" t="s">
        <v>2663</v>
      </c>
      <c r="F185" s="187" t="s">
        <v>2664</v>
      </c>
      <c r="G185" s="188" t="s">
        <v>2511</v>
      </c>
      <c r="H185" s="189">
        <v>1</v>
      </c>
      <c r="I185" s="190"/>
      <c r="J185" s="191">
        <f>ROUND(I185*H185,2)</f>
        <v>0</v>
      </c>
      <c r="K185" s="187" t="s">
        <v>485</v>
      </c>
      <c r="L185" s="39"/>
      <c r="M185" s="192" t="s">
        <v>1</v>
      </c>
      <c r="N185" s="193" t="s">
        <v>43</v>
      </c>
      <c r="O185" s="71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6" t="s">
        <v>85</v>
      </c>
      <c r="AT185" s="196" t="s">
        <v>224</v>
      </c>
      <c r="AU185" s="196" t="s">
        <v>85</v>
      </c>
      <c r="AY185" s="17" t="s">
        <v>223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85</v>
      </c>
      <c r="BK185" s="197">
        <f>ROUND(I185*H185,2)</f>
        <v>0</v>
      </c>
      <c r="BL185" s="17" t="s">
        <v>85</v>
      </c>
      <c r="BM185" s="196" t="s">
        <v>679</v>
      </c>
    </row>
    <row r="186" spans="1:65" s="2" customFormat="1" ht="19.5">
      <c r="A186" s="34"/>
      <c r="B186" s="35"/>
      <c r="C186" s="36"/>
      <c r="D186" s="200" t="s">
        <v>337</v>
      </c>
      <c r="E186" s="36"/>
      <c r="F186" s="241" t="s">
        <v>2514</v>
      </c>
      <c r="G186" s="36"/>
      <c r="H186" s="36"/>
      <c r="I186" s="242"/>
      <c r="J186" s="36"/>
      <c r="K186" s="36"/>
      <c r="L186" s="39"/>
      <c r="M186" s="243"/>
      <c r="N186" s="244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337</v>
      </c>
      <c r="AU186" s="17" t="s">
        <v>85</v>
      </c>
    </row>
    <row r="187" spans="1:65" s="2" customFormat="1" ht="24.2" customHeight="1">
      <c r="A187" s="34"/>
      <c r="B187" s="35"/>
      <c r="C187" s="185" t="s">
        <v>422</v>
      </c>
      <c r="D187" s="185" t="s">
        <v>224</v>
      </c>
      <c r="E187" s="186" t="s">
        <v>2665</v>
      </c>
      <c r="F187" s="187" t="s">
        <v>2666</v>
      </c>
      <c r="G187" s="188" t="s">
        <v>2511</v>
      </c>
      <c r="H187" s="189">
        <v>1</v>
      </c>
      <c r="I187" s="190"/>
      <c r="J187" s="191">
        <f>ROUND(I187*H187,2)</f>
        <v>0</v>
      </c>
      <c r="K187" s="187" t="s">
        <v>485</v>
      </c>
      <c r="L187" s="39"/>
      <c r="M187" s="192" t="s">
        <v>1</v>
      </c>
      <c r="N187" s="193" t="s">
        <v>43</v>
      </c>
      <c r="O187" s="71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6" t="s">
        <v>85</v>
      </c>
      <c r="AT187" s="196" t="s">
        <v>224</v>
      </c>
      <c r="AU187" s="196" t="s">
        <v>85</v>
      </c>
      <c r="AY187" s="17" t="s">
        <v>223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85</v>
      </c>
      <c r="BK187" s="197">
        <f>ROUND(I187*H187,2)</f>
        <v>0</v>
      </c>
      <c r="BL187" s="17" t="s">
        <v>85</v>
      </c>
      <c r="BM187" s="196" t="s">
        <v>700</v>
      </c>
    </row>
    <row r="188" spans="1:65" s="2" customFormat="1" ht="19.5">
      <c r="A188" s="34"/>
      <c r="B188" s="35"/>
      <c r="C188" s="36"/>
      <c r="D188" s="200" t="s">
        <v>337</v>
      </c>
      <c r="E188" s="36"/>
      <c r="F188" s="241" t="s">
        <v>2514</v>
      </c>
      <c r="G188" s="36"/>
      <c r="H188" s="36"/>
      <c r="I188" s="242"/>
      <c r="J188" s="36"/>
      <c r="K188" s="36"/>
      <c r="L188" s="39"/>
      <c r="M188" s="243"/>
      <c r="N188" s="244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337</v>
      </c>
      <c r="AU188" s="17" t="s">
        <v>85</v>
      </c>
    </row>
    <row r="189" spans="1:65" s="2" customFormat="1" ht="16.5" customHeight="1">
      <c r="A189" s="34"/>
      <c r="B189" s="35"/>
      <c r="C189" s="185" t="s">
        <v>482</v>
      </c>
      <c r="D189" s="185" t="s">
        <v>224</v>
      </c>
      <c r="E189" s="186" t="s">
        <v>2667</v>
      </c>
      <c r="F189" s="187" t="s">
        <v>2668</v>
      </c>
      <c r="G189" s="188" t="s">
        <v>2511</v>
      </c>
      <c r="H189" s="189">
        <v>1</v>
      </c>
      <c r="I189" s="190"/>
      <c r="J189" s="191">
        <f>ROUND(I189*H189,2)</f>
        <v>0</v>
      </c>
      <c r="K189" s="187" t="s">
        <v>485</v>
      </c>
      <c r="L189" s="39"/>
      <c r="M189" s="192" t="s">
        <v>1</v>
      </c>
      <c r="N189" s="193" t="s">
        <v>43</v>
      </c>
      <c r="O189" s="71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6" t="s">
        <v>85</v>
      </c>
      <c r="AT189" s="196" t="s">
        <v>224</v>
      </c>
      <c r="AU189" s="196" t="s">
        <v>85</v>
      </c>
      <c r="AY189" s="17" t="s">
        <v>223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7" t="s">
        <v>85</v>
      </c>
      <c r="BK189" s="197">
        <f>ROUND(I189*H189,2)</f>
        <v>0</v>
      </c>
      <c r="BL189" s="17" t="s">
        <v>85</v>
      </c>
      <c r="BM189" s="196" t="s">
        <v>716</v>
      </c>
    </row>
    <row r="190" spans="1:65" s="2" customFormat="1" ht="19.5">
      <c r="A190" s="34"/>
      <c r="B190" s="35"/>
      <c r="C190" s="36"/>
      <c r="D190" s="200" t="s">
        <v>337</v>
      </c>
      <c r="E190" s="36"/>
      <c r="F190" s="241" t="s">
        <v>2514</v>
      </c>
      <c r="G190" s="36"/>
      <c r="H190" s="36"/>
      <c r="I190" s="242"/>
      <c r="J190" s="36"/>
      <c r="K190" s="36"/>
      <c r="L190" s="39"/>
      <c r="M190" s="243"/>
      <c r="N190" s="244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337</v>
      </c>
      <c r="AU190" s="17" t="s">
        <v>85</v>
      </c>
    </row>
    <row r="191" spans="1:65" s="2" customFormat="1" ht="16.5" customHeight="1">
      <c r="A191" s="34"/>
      <c r="B191" s="35"/>
      <c r="C191" s="185" t="s">
        <v>493</v>
      </c>
      <c r="D191" s="185" t="s">
        <v>224</v>
      </c>
      <c r="E191" s="186" t="s">
        <v>2669</v>
      </c>
      <c r="F191" s="187" t="s">
        <v>2670</v>
      </c>
      <c r="G191" s="188" t="s">
        <v>2511</v>
      </c>
      <c r="H191" s="189">
        <v>1</v>
      </c>
      <c r="I191" s="190"/>
      <c r="J191" s="191">
        <f>ROUND(I191*H191,2)</f>
        <v>0</v>
      </c>
      <c r="K191" s="187" t="s">
        <v>485</v>
      </c>
      <c r="L191" s="39"/>
      <c r="M191" s="192" t="s">
        <v>1</v>
      </c>
      <c r="N191" s="193" t="s">
        <v>43</v>
      </c>
      <c r="O191" s="71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85</v>
      </c>
      <c r="AT191" s="196" t="s">
        <v>224</v>
      </c>
      <c r="AU191" s="196" t="s">
        <v>85</v>
      </c>
      <c r="AY191" s="17" t="s">
        <v>223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85</v>
      </c>
      <c r="BK191" s="197">
        <f>ROUND(I191*H191,2)</f>
        <v>0</v>
      </c>
      <c r="BL191" s="17" t="s">
        <v>85</v>
      </c>
      <c r="BM191" s="196" t="s">
        <v>729</v>
      </c>
    </row>
    <row r="192" spans="1:65" s="2" customFormat="1" ht="19.5">
      <c r="A192" s="34"/>
      <c r="B192" s="35"/>
      <c r="C192" s="36"/>
      <c r="D192" s="200" t="s">
        <v>337</v>
      </c>
      <c r="E192" s="36"/>
      <c r="F192" s="241" t="s">
        <v>2514</v>
      </c>
      <c r="G192" s="36"/>
      <c r="H192" s="36"/>
      <c r="I192" s="242"/>
      <c r="J192" s="36"/>
      <c r="K192" s="36"/>
      <c r="L192" s="39"/>
      <c r="M192" s="243"/>
      <c r="N192" s="244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337</v>
      </c>
      <c r="AU192" s="17" t="s">
        <v>85</v>
      </c>
    </row>
    <row r="193" spans="1:65" s="2" customFormat="1" ht="33" customHeight="1">
      <c r="A193" s="34"/>
      <c r="B193" s="35"/>
      <c r="C193" s="185" t="s">
        <v>497</v>
      </c>
      <c r="D193" s="185" t="s">
        <v>224</v>
      </c>
      <c r="E193" s="186" t="s">
        <v>2592</v>
      </c>
      <c r="F193" s="187" t="s">
        <v>2593</v>
      </c>
      <c r="G193" s="188" t="s">
        <v>2511</v>
      </c>
      <c r="H193" s="189">
        <v>1</v>
      </c>
      <c r="I193" s="190"/>
      <c r="J193" s="191">
        <f>ROUND(I193*H193,2)</f>
        <v>0</v>
      </c>
      <c r="K193" s="187" t="s">
        <v>2671</v>
      </c>
      <c r="L193" s="39"/>
      <c r="M193" s="192" t="s">
        <v>1</v>
      </c>
      <c r="N193" s="193" t="s">
        <v>43</v>
      </c>
      <c r="O193" s="71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6" t="s">
        <v>85</v>
      </c>
      <c r="AT193" s="196" t="s">
        <v>224</v>
      </c>
      <c r="AU193" s="196" t="s">
        <v>85</v>
      </c>
      <c r="AY193" s="17" t="s">
        <v>223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7" t="s">
        <v>85</v>
      </c>
      <c r="BK193" s="197">
        <f>ROUND(I193*H193,2)</f>
        <v>0</v>
      </c>
      <c r="BL193" s="17" t="s">
        <v>85</v>
      </c>
      <c r="BM193" s="196" t="s">
        <v>743</v>
      </c>
    </row>
    <row r="194" spans="1:65" s="2" customFormat="1" ht="19.5">
      <c r="A194" s="34"/>
      <c r="B194" s="35"/>
      <c r="C194" s="36"/>
      <c r="D194" s="200" t="s">
        <v>337</v>
      </c>
      <c r="E194" s="36"/>
      <c r="F194" s="241" t="s">
        <v>2514</v>
      </c>
      <c r="G194" s="36"/>
      <c r="H194" s="36"/>
      <c r="I194" s="242"/>
      <c r="J194" s="36"/>
      <c r="K194" s="36"/>
      <c r="L194" s="39"/>
      <c r="M194" s="243"/>
      <c r="N194" s="244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337</v>
      </c>
      <c r="AU194" s="17" t="s">
        <v>85</v>
      </c>
    </row>
    <row r="195" spans="1:65" s="2" customFormat="1" ht="33" customHeight="1">
      <c r="A195" s="34"/>
      <c r="B195" s="35"/>
      <c r="C195" s="185" t="s">
        <v>502</v>
      </c>
      <c r="D195" s="185" t="s">
        <v>224</v>
      </c>
      <c r="E195" s="186" t="s">
        <v>2598</v>
      </c>
      <c r="F195" s="187" t="s">
        <v>2599</v>
      </c>
      <c r="G195" s="188" t="s">
        <v>2591</v>
      </c>
      <c r="H195" s="189">
        <v>1</v>
      </c>
      <c r="I195" s="190"/>
      <c r="J195" s="191">
        <f>ROUND(I195*H195,2)</f>
        <v>0</v>
      </c>
      <c r="K195" s="187" t="s">
        <v>485</v>
      </c>
      <c r="L195" s="39"/>
      <c r="M195" s="192" t="s">
        <v>1</v>
      </c>
      <c r="N195" s="193" t="s">
        <v>43</v>
      </c>
      <c r="O195" s="71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6" t="s">
        <v>85</v>
      </c>
      <c r="AT195" s="196" t="s">
        <v>224</v>
      </c>
      <c r="AU195" s="196" t="s">
        <v>85</v>
      </c>
      <c r="AY195" s="17" t="s">
        <v>223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7" t="s">
        <v>85</v>
      </c>
      <c r="BK195" s="197">
        <f>ROUND(I195*H195,2)</f>
        <v>0</v>
      </c>
      <c r="BL195" s="17" t="s">
        <v>85</v>
      </c>
      <c r="BM195" s="196" t="s">
        <v>761</v>
      </c>
    </row>
    <row r="196" spans="1:65" s="2" customFormat="1" ht="19.5">
      <c r="A196" s="34"/>
      <c r="B196" s="35"/>
      <c r="C196" s="36"/>
      <c r="D196" s="200" t="s">
        <v>337</v>
      </c>
      <c r="E196" s="36"/>
      <c r="F196" s="241" t="s">
        <v>2514</v>
      </c>
      <c r="G196" s="36"/>
      <c r="H196" s="36"/>
      <c r="I196" s="242"/>
      <c r="J196" s="36"/>
      <c r="K196" s="36"/>
      <c r="L196" s="39"/>
      <c r="M196" s="243"/>
      <c r="N196" s="244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337</v>
      </c>
      <c r="AU196" s="17" t="s">
        <v>85</v>
      </c>
    </row>
    <row r="197" spans="1:65" s="2" customFormat="1" ht="21.75" customHeight="1">
      <c r="A197" s="34"/>
      <c r="B197" s="35"/>
      <c r="C197" s="185" t="s">
        <v>522</v>
      </c>
      <c r="D197" s="185" t="s">
        <v>224</v>
      </c>
      <c r="E197" s="186" t="s">
        <v>2602</v>
      </c>
      <c r="F197" s="187" t="s">
        <v>2603</v>
      </c>
      <c r="G197" s="188" t="s">
        <v>2462</v>
      </c>
      <c r="H197" s="189">
        <v>16</v>
      </c>
      <c r="I197" s="190"/>
      <c r="J197" s="191">
        <f>ROUND(I197*H197,2)</f>
        <v>0</v>
      </c>
      <c r="K197" s="187" t="s">
        <v>485</v>
      </c>
      <c r="L197" s="39"/>
      <c r="M197" s="192" t="s">
        <v>1</v>
      </c>
      <c r="N197" s="193" t="s">
        <v>43</v>
      </c>
      <c r="O197" s="71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6" t="s">
        <v>85</v>
      </c>
      <c r="AT197" s="196" t="s">
        <v>224</v>
      </c>
      <c r="AU197" s="196" t="s">
        <v>85</v>
      </c>
      <c r="AY197" s="17" t="s">
        <v>223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7" t="s">
        <v>85</v>
      </c>
      <c r="BK197" s="197">
        <f>ROUND(I197*H197,2)</f>
        <v>0</v>
      </c>
      <c r="BL197" s="17" t="s">
        <v>85</v>
      </c>
      <c r="BM197" s="196" t="s">
        <v>797</v>
      </c>
    </row>
    <row r="198" spans="1:65" s="2" customFormat="1" ht="19.5">
      <c r="A198" s="34"/>
      <c r="B198" s="35"/>
      <c r="C198" s="36"/>
      <c r="D198" s="200" t="s">
        <v>337</v>
      </c>
      <c r="E198" s="36"/>
      <c r="F198" s="241" t="s">
        <v>2514</v>
      </c>
      <c r="G198" s="36"/>
      <c r="H198" s="36"/>
      <c r="I198" s="242"/>
      <c r="J198" s="36"/>
      <c r="K198" s="36"/>
      <c r="L198" s="39"/>
      <c r="M198" s="243"/>
      <c r="N198" s="244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337</v>
      </c>
      <c r="AU198" s="17" t="s">
        <v>85</v>
      </c>
    </row>
    <row r="199" spans="1:65" s="2" customFormat="1" ht="16.5" customHeight="1">
      <c r="A199" s="34"/>
      <c r="B199" s="35"/>
      <c r="C199" s="185" t="s">
        <v>527</v>
      </c>
      <c r="D199" s="185" t="s">
        <v>224</v>
      </c>
      <c r="E199" s="186" t="s">
        <v>2604</v>
      </c>
      <c r="F199" s="187" t="s">
        <v>2605</v>
      </c>
      <c r="G199" s="188" t="s">
        <v>2462</v>
      </c>
      <c r="H199" s="189">
        <v>48</v>
      </c>
      <c r="I199" s="190"/>
      <c r="J199" s="191">
        <f>ROUND(I199*H199,2)</f>
        <v>0</v>
      </c>
      <c r="K199" s="187" t="s">
        <v>485</v>
      </c>
      <c r="L199" s="39"/>
      <c r="M199" s="192" t="s">
        <v>1</v>
      </c>
      <c r="N199" s="193" t="s">
        <v>43</v>
      </c>
      <c r="O199" s="71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85</v>
      </c>
      <c r="AT199" s="196" t="s">
        <v>224</v>
      </c>
      <c r="AU199" s="196" t="s">
        <v>85</v>
      </c>
      <c r="AY199" s="17" t="s">
        <v>223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85</v>
      </c>
      <c r="BK199" s="197">
        <f>ROUND(I199*H199,2)</f>
        <v>0</v>
      </c>
      <c r="BL199" s="17" t="s">
        <v>85</v>
      </c>
      <c r="BM199" s="196" t="s">
        <v>809</v>
      </c>
    </row>
    <row r="200" spans="1:65" s="2" customFormat="1" ht="19.5">
      <c r="A200" s="34"/>
      <c r="B200" s="35"/>
      <c r="C200" s="36"/>
      <c r="D200" s="200" t="s">
        <v>337</v>
      </c>
      <c r="E200" s="36"/>
      <c r="F200" s="241" t="s">
        <v>2514</v>
      </c>
      <c r="G200" s="36"/>
      <c r="H200" s="36"/>
      <c r="I200" s="242"/>
      <c r="J200" s="36"/>
      <c r="K200" s="36"/>
      <c r="L200" s="39"/>
      <c r="M200" s="265"/>
      <c r="N200" s="266"/>
      <c r="O200" s="262"/>
      <c r="P200" s="262"/>
      <c r="Q200" s="262"/>
      <c r="R200" s="262"/>
      <c r="S200" s="262"/>
      <c r="T200" s="267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337</v>
      </c>
      <c r="AU200" s="17" t="s">
        <v>85</v>
      </c>
    </row>
    <row r="201" spans="1:65" s="2" customFormat="1" ht="6.95" customHeight="1">
      <c r="A201" s="34"/>
      <c r="B201" s="54"/>
      <c r="C201" s="55"/>
      <c r="D201" s="55"/>
      <c r="E201" s="55"/>
      <c r="F201" s="55"/>
      <c r="G201" s="55"/>
      <c r="H201" s="55"/>
      <c r="I201" s="55"/>
      <c r="J201" s="55"/>
      <c r="K201" s="55"/>
      <c r="L201" s="39"/>
      <c r="M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</row>
  </sheetData>
  <sheetProtection algorithmName="SHA-512" hashValue="DXbG0v5tl/P+ceCL3Iu+XTGLNbQLJLR2svaoiU7LWSaNMA4+2btp6kQEspwY3pColDzV+YR0wqnM3zf7tl8jFQ==" saltValue="EFidz/w2Top/YS9d9kejJ2mnY+fYFgMzDaqsWBqfh1aY+e9QdyDNXO3+NM83/UBErfcWzz5q2ZCwIR+LHY3cmA==" spinCount="100000" sheet="1" objects="1" scenarios="1" formatColumns="0" formatRows="0" autoFilter="0"/>
  <autoFilter ref="C124:K200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129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>
      <c r="B8" s="20"/>
      <c r="D8" s="120" t="s">
        <v>160</v>
      </c>
      <c r="L8" s="20"/>
    </row>
    <row r="9" spans="1:46" s="1" customFormat="1" ht="16.5" customHeight="1">
      <c r="B9" s="20"/>
      <c r="E9" s="331" t="s">
        <v>164</v>
      </c>
      <c r="F9" s="312"/>
      <c r="G9" s="312"/>
      <c r="H9" s="312"/>
      <c r="L9" s="20"/>
    </row>
    <row r="10" spans="1:46" s="1" customFormat="1" ht="12" customHeight="1">
      <c r="B10" s="20"/>
      <c r="D10" s="120" t="s">
        <v>168</v>
      </c>
      <c r="L10" s="20"/>
    </row>
    <row r="11" spans="1:46" s="2" customFormat="1" ht="16.5" customHeight="1">
      <c r="A11" s="34"/>
      <c r="B11" s="39"/>
      <c r="C11" s="34"/>
      <c r="D11" s="34"/>
      <c r="E11" s="333" t="s">
        <v>2505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35" t="s">
        <v>2672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2094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ROUND(J125,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ROUND((SUM(BE125:BE182)),  2)</f>
        <v>0</v>
      </c>
      <c r="G37" s="34"/>
      <c r="H37" s="34"/>
      <c r="I37" s="131">
        <v>0.21</v>
      </c>
      <c r="J37" s="130">
        <f>ROUND(((SUM(BE125:BE182))*I37),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ROUND((SUM(BF125:BF182)),  2)</f>
        <v>0</v>
      </c>
      <c r="G38" s="34"/>
      <c r="H38" s="34"/>
      <c r="I38" s="131">
        <v>0.15</v>
      </c>
      <c r="J38" s="130">
        <f>ROUND(((SUM(BF125:BF182))*I38),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ROUND((SUM(BG125:BG182)),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ROUND((SUM(BH125:BH182)),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ROUND((SUM(BI125:BI182)),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2505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14-03 - KAMEROVÝ SYSTÉM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profesista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J125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2507</v>
      </c>
      <c r="E101" s="157"/>
      <c r="F101" s="157"/>
      <c r="G101" s="157"/>
      <c r="H101" s="157"/>
      <c r="I101" s="157"/>
      <c r="J101" s="158">
        <f>J126</f>
        <v>0</v>
      </c>
      <c r="K101" s="155"/>
      <c r="L101" s="15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17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9" t="str">
        <f>E7</f>
        <v>Hodonín, budova TO - zlepšení sociálního zázemí - I. etapa projekt</v>
      </c>
      <c r="F111" s="340"/>
      <c r="G111" s="340"/>
      <c r="H111" s="34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160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1" customFormat="1" ht="16.5" customHeight="1">
      <c r="B113" s="21"/>
      <c r="C113" s="22"/>
      <c r="D113" s="22"/>
      <c r="E113" s="339" t="s">
        <v>164</v>
      </c>
      <c r="F113" s="297"/>
      <c r="G113" s="297"/>
      <c r="H113" s="297"/>
      <c r="I113" s="22"/>
      <c r="J113" s="22"/>
      <c r="K113" s="22"/>
      <c r="L113" s="20"/>
    </row>
    <row r="114" spans="1:65" s="1" customFormat="1" ht="12" customHeight="1">
      <c r="B114" s="21"/>
      <c r="C114" s="29" t="s">
        <v>168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41" t="s">
        <v>2505</v>
      </c>
      <c r="F115" s="342"/>
      <c r="G115" s="342"/>
      <c r="H115" s="34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176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90" t="str">
        <f>E13</f>
        <v>14-03 - KAMEROVÝ SYSTÉM</v>
      </c>
      <c r="F117" s="342"/>
      <c r="G117" s="342"/>
      <c r="H117" s="34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21</v>
      </c>
      <c r="D119" s="36"/>
      <c r="E119" s="36"/>
      <c r="F119" s="27" t="str">
        <f>F16</f>
        <v xml:space="preserve"> </v>
      </c>
      <c r="G119" s="36"/>
      <c r="H119" s="36"/>
      <c r="I119" s="29" t="s">
        <v>23</v>
      </c>
      <c r="J119" s="66" t="str">
        <f>IF(J16="","",J16)</f>
        <v>17. 5. 2022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25</v>
      </c>
      <c r="D121" s="36"/>
      <c r="E121" s="36"/>
      <c r="F121" s="27" t="str">
        <f>E19</f>
        <v>OBLASTNÍ ŘEDITELSTVÍ BRNO</v>
      </c>
      <c r="G121" s="36"/>
      <c r="H121" s="36"/>
      <c r="I121" s="29" t="s">
        <v>31</v>
      </c>
      <c r="J121" s="32" t="str">
        <f>E25</f>
        <v>Dopravní projektování, spol.s 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29</v>
      </c>
      <c r="D122" s="36"/>
      <c r="E122" s="36"/>
      <c r="F122" s="27" t="str">
        <f>IF(E22="","",E22)</f>
        <v>Vyplň údaj</v>
      </c>
      <c r="G122" s="36"/>
      <c r="H122" s="36"/>
      <c r="I122" s="29" t="s">
        <v>34</v>
      </c>
      <c r="J122" s="32" t="str">
        <f>E28</f>
        <v>profesista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0" customFormat="1" ht="29.25" customHeight="1">
      <c r="A124" s="160"/>
      <c r="B124" s="161"/>
      <c r="C124" s="162" t="s">
        <v>210</v>
      </c>
      <c r="D124" s="163" t="s">
        <v>63</v>
      </c>
      <c r="E124" s="163" t="s">
        <v>59</v>
      </c>
      <c r="F124" s="163" t="s">
        <v>60</v>
      </c>
      <c r="G124" s="163" t="s">
        <v>211</v>
      </c>
      <c r="H124" s="163" t="s">
        <v>212</v>
      </c>
      <c r="I124" s="163" t="s">
        <v>213</v>
      </c>
      <c r="J124" s="163" t="s">
        <v>186</v>
      </c>
      <c r="K124" s="164" t="s">
        <v>214</v>
      </c>
      <c r="L124" s="165"/>
      <c r="M124" s="75" t="s">
        <v>1</v>
      </c>
      <c r="N124" s="76" t="s">
        <v>42</v>
      </c>
      <c r="O124" s="76" t="s">
        <v>215</v>
      </c>
      <c r="P124" s="76" t="s">
        <v>216</v>
      </c>
      <c r="Q124" s="76" t="s">
        <v>217</v>
      </c>
      <c r="R124" s="76" t="s">
        <v>218</v>
      </c>
      <c r="S124" s="76" t="s">
        <v>219</v>
      </c>
      <c r="T124" s="77" t="s">
        <v>220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4"/>
      <c r="B125" s="35"/>
      <c r="C125" s="82" t="s">
        <v>221</v>
      </c>
      <c r="D125" s="36"/>
      <c r="E125" s="36"/>
      <c r="F125" s="36"/>
      <c r="G125" s="36"/>
      <c r="H125" s="36"/>
      <c r="I125" s="36"/>
      <c r="J125" s="166">
        <f>BK125</f>
        <v>0</v>
      </c>
      <c r="K125" s="36"/>
      <c r="L125" s="39"/>
      <c r="M125" s="78"/>
      <c r="N125" s="167"/>
      <c r="O125" s="79"/>
      <c r="P125" s="168">
        <f>P126</f>
        <v>0</v>
      </c>
      <c r="Q125" s="79"/>
      <c r="R125" s="168">
        <f>R126</f>
        <v>0</v>
      </c>
      <c r="S125" s="79"/>
      <c r="T125" s="169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77</v>
      </c>
      <c r="AU125" s="17" t="s">
        <v>188</v>
      </c>
      <c r="BK125" s="170">
        <f>BK126</f>
        <v>0</v>
      </c>
    </row>
    <row r="126" spans="1:65" s="11" customFormat="1" ht="25.9" customHeight="1">
      <c r="B126" s="171"/>
      <c r="C126" s="172"/>
      <c r="D126" s="173" t="s">
        <v>77</v>
      </c>
      <c r="E126" s="174" t="s">
        <v>955</v>
      </c>
      <c r="F126" s="174" t="s">
        <v>2508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SUM(P127:P182)</f>
        <v>0</v>
      </c>
      <c r="Q126" s="179"/>
      <c r="R126" s="180">
        <f>SUM(R127:R182)</f>
        <v>0</v>
      </c>
      <c r="S126" s="179"/>
      <c r="T126" s="181">
        <f>SUM(T127:T182)</f>
        <v>0</v>
      </c>
      <c r="AR126" s="182" t="s">
        <v>85</v>
      </c>
      <c r="AT126" s="183" t="s">
        <v>77</v>
      </c>
      <c r="AU126" s="183" t="s">
        <v>78</v>
      </c>
      <c r="AY126" s="182" t="s">
        <v>223</v>
      </c>
      <c r="BK126" s="184">
        <f>SUM(BK127:BK182)</f>
        <v>0</v>
      </c>
    </row>
    <row r="127" spans="1:65" s="2" customFormat="1" ht="16.5" customHeight="1">
      <c r="A127" s="34"/>
      <c r="B127" s="35"/>
      <c r="C127" s="185" t="s">
        <v>85</v>
      </c>
      <c r="D127" s="185" t="s">
        <v>224</v>
      </c>
      <c r="E127" s="186" t="s">
        <v>2673</v>
      </c>
      <c r="F127" s="187" t="s">
        <v>2674</v>
      </c>
      <c r="G127" s="188" t="s">
        <v>2511</v>
      </c>
      <c r="H127" s="189">
        <v>2</v>
      </c>
      <c r="I127" s="190"/>
      <c r="J127" s="191">
        <f>ROUND(I127*H127,2)</f>
        <v>0</v>
      </c>
      <c r="K127" s="187" t="s">
        <v>485</v>
      </c>
      <c r="L127" s="39"/>
      <c r="M127" s="192" t="s">
        <v>1</v>
      </c>
      <c r="N127" s="193" t="s">
        <v>43</v>
      </c>
      <c r="O127" s="71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85</v>
      </c>
      <c r="AT127" s="196" t="s">
        <v>224</v>
      </c>
      <c r="AU127" s="196" t="s">
        <v>85</v>
      </c>
      <c r="AY127" s="17" t="s">
        <v>223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85</v>
      </c>
      <c r="BK127" s="197">
        <f>ROUND(I127*H127,2)</f>
        <v>0</v>
      </c>
      <c r="BL127" s="17" t="s">
        <v>85</v>
      </c>
      <c r="BM127" s="196" t="s">
        <v>87</v>
      </c>
    </row>
    <row r="128" spans="1:65" s="2" customFormat="1" ht="19.5">
      <c r="A128" s="34"/>
      <c r="B128" s="35"/>
      <c r="C128" s="36"/>
      <c r="D128" s="200" t="s">
        <v>337</v>
      </c>
      <c r="E128" s="36"/>
      <c r="F128" s="241" t="s">
        <v>2609</v>
      </c>
      <c r="G128" s="36"/>
      <c r="H128" s="36"/>
      <c r="I128" s="242"/>
      <c r="J128" s="36"/>
      <c r="K128" s="36"/>
      <c r="L128" s="39"/>
      <c r="M128" s="243"/>
      <c r="N128" s="244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337</v>
      </c>
      <c r="AU128" s="17" t="s">
        <v>85</v>
      </c>
    </row>
    <row r="129" spans="1:65" s="2" customFormat="1" ht="16.5" customHeight="1">
      <c r="A129" s="34"/>
      <c r="B129" s="35"/>
      <c r="C129" s="185" t="s">
        <v>87</v>
      </c>
      <c r="D129" s="185" t="s">
        <v>224</v>
      </c>
      <c r="E129" s="186" t="s">
        <v>2675</v>
      </c>
      <c r="F129" s="187" t="s">
        <v>2676</v>
      </c>
      <c r="G129" s="188" t="s">
        <v>2511</v>
      </c>
      <c r="H129" s="189">
        <v>2</v>
      </c>
      <c r="I129" s="190"/>
      <c r="J129" s="191">
        <f>ROUND(I129*H129,2)</f>
        <v>0</v>
      </c>
      <c r="K129" s="187" t="s">
        <v>485</v>
      </c>
      <c r="L129" s="39"/>
      <c r="M129" s="192" t="s">
        <v>1</v>
      </c>
      <c r="N129" s="193" t="s">
        <v>43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85</v>
      </c>
      <c r="AT129" s="196" t="s">
        <v>224</v>
      </c>
      <c r="AU129" s="196" t="s">
        <v>85</v>
      </c>
      <c r="AY129" s="17" t="s">
        <v>223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85</v>
      </c>
      <c r="BK129" s="197">
        <f>ROUND(I129*H129,2)</f>
        <v>0</v>
      </c>
      <c r="BL129" s="17" t="s">
        <v>85</v>
      </c>
      <c r="BM129" s="196" t="s">
        <v>229</v>
      </c>
    </row>
    <row r="130" spans="1:65" s="2" customFormat="1" ht="19.5">
      <c r="A130" s="34"/>
      <c r="B130" s="35"/>
      <c r="C130" s="36"/>
      <c r="D130" s="200" t="s">
        <v>337</v>
      </c>
      <c r="E130" s="36"/>
      <c r="F130" s="241" t="s">
        <v>2514</v>
      </c>
      <c r="G130" s="36"/>
      <c r="H130" s="36"/>
      <c r="I130" s="242"/>
      <c r="J130" s="36"/>
      <c r="K130" s="36"/>
      <c r="L130" s="39"/>
      <c r="M130" s="243"/>
      <c r="N130" s="24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337</v>
      </c>
      <c r="AU130" s="17" t="s">
        <v>85</v>
      </c>
    </row>
    <row r="131" spans="1:65" s="2" customFormat="1" ht="24.2" customHeight="1">
      <c r="A131" s="34"/>
      <c r="B131" s="35"/>
      <c r="C131" s="185" t="s">
        <v>95</v>
      </c>
      <c r="D131" s="185" t="s">
        <v>224</v>
      </c>
      <c r="E131" s="186" t="s">
        <v>2677</v>
      </c>
      <c r="F131" s="187" t="s">
        <v>2678</v>
      </c>
      <c r="G131" s="188" t="s">
        <v>2511</v>
      </c>
      <c r="H131" s="189">
        <v>1</v>
      </c>
      <c r="I131" s="190"/>
      <c r="J131" s="191">
        <f>ROUND(I131*H131,2)</f>
        <v>0</v>
      </c>
      <c r="K131" s="187" t="s">
        <v>485</v>
      </c>
      <c r="L131" s="39"/>
      <c r="M131" s="192" t="s">
        <v>1</v>
      </c>
      <c r="N131" s="193" t="s">
        <v>43</v>
      </c>
      <c r="O131" s="71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6" t="s">
        <v>85</v>
      </c>
      <c r="AT131" s="196" t="s">
        <v>224</v>
      </c>
      <c r="AU131" s="196" t="s">
        <v>85</v>
      </c>
      <c r="AY131" s="17" t="s">
        <v>223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85</v>
      </c>
      <c r="BK131" s="197">
        <f>ROUND(I131*H131,2)</f>
        <v>0</v>
      </c>
      <c r="BL131" s="17" t="s">
        <v>85</v>
      </c>
      <c r="BM131" s="196" t="s">
        <v>255</v>
      </c>
    </row>
    <row r="132" spans="1:65" s="2" customFormat="1" ht="19.5">
      <c r="A132" s="34"/>
      <c r="B132" s="35"/>
      <c r="C132" s="36"/>
      <c r="D132" s="200" t="s">
        <v>337</v>
      </c>
      <c r="E132" s="36"/>
      <c r="F132" s="241" t="s">
        <v>2514</v>
      </c>
      <c r="G132" s="36"/>
      <c r="H132" s="36"/>
      <c r="I132" s="242"/>
      <c r="J132" s="36"/>
      <c r="K132" s="36"/>
      <c r="L132" s="39"/>
      <c r="M132" s="243"/>
      <c r="N132" s="244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337</v>
      </c>
      <c r="AU132" s="17" t="s">
        <v>85</v>
      </c>
    </row>
    <row r="133" spans="1:65" s="2" customFormat="1" ht="16.5" customHeight="1">
      <c r="A133" s="34"/>
      <c r="B133" s="35"/>
      <c r="C133" s="185" t="s">
        <v>229</v>
      </c>
      <c r="D133" s="185" t="s">
        <v>224</v>
      </c>
      <c r="E133" s="186" t="s">
        <v>2679</v>
      </c>
      <c r="F133" s="187" t="s">
        <v>2680</v>
      </c>
      <c r="G133" s="188" t="s">
        <v>2511</v>
      </c>
      <c r="H133" s="189">
        <v>1</v>
      </c>
      <c r="I133" s="190"/>
      <c r="J133" s="191">
        <f>ROUND(I133*H133,2)</f>
        <v>0</v>
      </c>
      <c r="K133" s="187" t="s">
        <v>485</v>
      </c>
      <c r="L133" s="39"/>
      <c r="M133" s="192" t="s">
        <v>1</v>
      </c>
      <c r="N133" s="193" t="s">
        <v>43</v>
      </c>
      <c r="O133" s="71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85</v>
      </c>
      <c r="AT133" s="196" t="s">
        <v>224</v>
      </c>
      <c r="AU133" s="196" t="s">
        <v>85</v>
      </c>
      <c r="AY133" s="17" t="s">
        <v>223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85</v>
      </c>
      <c r="BK133" s="197">
        <f>ROUND(I133*H133,2)</f>
        <v>0</v>
      </c>
      <c r="BL133" s="17" t="s">
        <v>85</v>
      </c>
      <c r="BM133" s="196" t="s">
        <v>267</v>
      </c>
    </row>
    <row r="134" spans="1:65" s="2" customFormat="1" ht="19.5">
      <c r="A134" s="34"/>
      <c r="B134" s="35"/>
      <c r="C134" s="36"/>
      <c r="D134" s="200" t="s">
        <v>337</v>
      </c>
      <c r="E134" s="36"/>
      <c r="F134" s="241" t="s">
        <v>2514</v>
      </c>
      <c r="G134" s="36"/>
      <c r="H134" s="36"/>
      <c r="I134" s="242"/>
      <c r="J134" s="36"/>
      <c r="K134" s="36"/>
      <c r="L134" s="39"/>
      <c r="M134" s="243"/>
      <c r="N134" s="24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337</v>
      </c>
      <c r="AU134" s="17" t="s">
        <v>85</v>
      </c>
    </row>
    <row r="135" spans="1:65" s="2" customFormat="1" ht="24.2" customHeight="1">
      <c r="A135" s="34"/>
      <c r="B135" s="35"/>
      <c r="C135" s="185" t="s">
        <v>250</v>
      </c>
      <c r="D135" s="185" t="s">
        <v>224</v>
      </c>
      <c r="E135" s="186" t="s">
        <v>2681</v>
      </c>
      <c r="F135" s="187" t="s">
        <v>2682</v>
      </c>
      <c r="G135" s="188" t="s">
        <v>2511</v>
      </c>
      <c r="H135" s="189">
        <v>1</v>
      </c>
      <c r="I135" s="190"/>
      <c r="J135" s="191">
        <f>ROUND(I135*H135,2)</f>
        <v>0</v>
      </c>
      <c r="K135" s="187" t="s">
        <v>485</v>
      </c>
      <c r="L135" s="39"/>
      <c r="M135" s="192" t="s">
        <v>1</v>
      </c>
      <c r="N135" s="193" t="s">
        <v>43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85</v>
      </c>
      <c r="AT135" s="196" t="s">
        <v>224</v>
      </c>
      <c r="AU135" s="196" t="s">
        <v>85</v>
      </c>
      <c r="AY135" s="17" t="s">
        <v>223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85</v>
      </c>
      <c r="BK135" s="197">
        <f>ROUND(I135*H135,2)</f>
        <v>0</v>
      </c>
      <c r="BL135" s="17" t="s">
        <v>85</v>
      </c>
      <c r="BM135" s="196" t="s">
        <v>280</v>
      </c>
    </row>
    <row r="136" spans="1:65" s="2" customFormat="1" ht="19.5">
      <c r="A136" s="34"/>
      <c r="B136" s="35"/>
      <c r="C136" s="36"/>
      <c r="D136" s="200" t="s">
        <v>337</v>
      </c>
      <c r="E136" s="36"/>
      <c r="F136" s="241" t="s">
        <v>2514</v>
      </c>
      <c r="G136" s="36"/>
      <c r="H136" s="36"/>
      <c r="I136" s="242"/>
      <c r="J136" s="36"/>
      <c r="K136" s="36"/>
      <c r="L136" s="39"/>
      <c r="M136" s="243"/>
      <c r="N136" s="24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337</v>
      </c>
      <c r="AU136" s="17" t="s">
        <v>85</v>
      </c>
    </row>
    <row r="137" spans="1:65" s="2" customFormat="1" ht="21.75" customHeight="1">
      <c r="A137" s="34"/>
      <c r="B137" s="35"/>
      <c r="C137" s="185" t="s">
        <v>255</v>
      </c>
      <c r="D137" s="185" t="s">
        <v>224</v>
      </c>
      <c r="E137" s="186" t="s">
        <v>2683</v>
      </c>
      <c r="F137" s="187" t="s">
        <v>2684</v>
      </c>
      <c r="G137" s="188" t="s">
        <v>2511</v>
      </c>
      <c r="H137" s="189">
        <v>1</v>
      </c>
      <c r="I137" s="190"/>
      <c r="J137" s="191">
        <f>ROUND(I137*H137,2)</f>
        <v>0</v>
      </c>
      <c r="K137" s="187" t="s">
        <v>485</v>
      </c>
      <c r="L137" s="39"/>
      <c r="M137" s="192" t="s">
        <v>1</v>
      </c>
      <c r="N137" s="193" t="s">
        <v>43</v>
      </c>
      <c r="O137" s="71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85</v>
      </c>
      <c r="AT137" s="196" t="s">
        <v>224</v>
      </c>
      <c r="AU137" s="196" t="s">
        <v>85</v>
      </c>
      <c r="AY137" s="17" t="s">
        <v>223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85</v>
      </c>
      <c r="BK137" s="197">
        <f>ROUND(I137*H137,2)</f>
        <v>0</v>
      </c>
      <c r="BL137" s="17" t="s">
        <v>85</v>
      </c>
      <c r="BM137" s="196" t="s">
        <v>289</v>
      </c>
    </row>
    <row r="138" spans="1:65" s="2" customFormat="1" ht="19.5">
      <c r="A138" s="34"/>
      <c r="B138" s="35"/>
      <c r="C138" s="36"/>
      <c r="D138" s="200" t="s">
        <v>337</v>
      </c>
      <c r="E138" s="36"/>
      <c r="F138" s="241" t="s">
        <v>2514</v>
      </c>
      <c r="G138" s="36"/>
      <c r="H138" s="36"/>
      <c r="I138" s="242"/>
      <c r="J138" s="36"/>
      <c r="K138" s="36"/>
      <c r="L138" s="39"/>
      <c r="M138" s="243"/>
      <c r="N138" s="244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337</v>
      </c>
      <c r="AU138" s="17" t="s">
        <v>85</v>
      </c>
    </row>
    <row r="139" spans="1:65" s="2" customFormat="1" ht="16.5" customHeight="1">
      <c r="A139" s="34"/>
      <c r="B139" s="35"/>
      <c r="C139" s="185" t="s">
        <v>259</v>
      </c>
      <c r="D139" s="185" t="s">
        <v>224</v>
      </c>
      <c r="E139" s="186" t="s">
        <v>2685</v>
      </c>
      <c r="F139" s="187" t="s">
        <v>2686</v>
      </c>
      <c r="G139" s="188" t="s">
        <v>2511</v>
      </c>
      <c r="H139" s="189">
        <v>1</v>
      </c>
      <c r="I139" s="190"/>
      <c r="J139" s="191">
        <f>ROUND(I139*H139,2)</f>
        <v>0</v>
      </c>
      <c r="K139" s="187" t="s">
        <v>485</v>
      </c>
      <c r="L139" s="39"/>
      <c r="M139" s="192" t="s">
        <v>1</v>
      </c>
      <c r="N139" s="193" t="s">
        <v>43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85</v>
      </c>
      <c r="AT139" s="196" t="s">
        <v>224</v>
      </c>
      <c r="AU139" s="196" t="s">
        <v>85</v>
      </c>
      <c r="AY139" s="17" t="s">
        <v>223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85</v>
      </c>
      <c r="BK139" s="197">
        <f>ROUND(I139*H139,2)</f>
        <v>0</v>
      </c>
      <c r="BL139" s="17" t="s">
        <v>85</v>
      </c>
      <c r="BM139" s="196" t="s">
        <v>301</v>
      </c>
    </row>
    <row r="140" spans="1:65" s="2" customFormat="1" ht="19.5">
      <c r="A140" s="34"/>
      <c r="B140" s="35"/>
      <c r="C140" s="36"/>
      <c r="D140" s="200" t="s">
        <v>337</v>
      </c>
      <c r="E140" s="36"/>
      <c r="F140" s="241" t="s">
        <v>2514</v>
      </c>
      <c r="G140" s="36"/>
      <c r="H140" s="36"/>
      <c r="I140" s="242"/>
      <c r="J140" s="36"/>
      <c r="K140" s="36"/>
      <c r="L140" s="39"/>
      <c r="M140" s="243"/>
      <c r="N140" s="24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337</v>
      </c>
      <c r="AU140" s="17" t="s">
        <v>85</v>
      </c>
    </row>
    <row r="141" spans="1:65" s="2" customFormat="1" ht="16.5" customHeight="1">
      <c r="A141" s="34"/>
      <c r="B141" s="35"/>
      <c r="C141" s="185" t="s">
        <v>267</v>
      </c>
      <c r="D141" s="185" t="s">
        <v>224</v>
      </c>
      <c r="E141" s="186" t="s">
        <v>2687</v>
      </c>
      <c r="F141" s="187" t="s">
        <v>2688</v>
      </c>
      <c r="G141" s="188" t="s">
        <v>2511</v>
      </c>
      <c r="H141" s="189">
        <v>1</v>
      </c>
      <c r="I141" s="190"/>
      <c r="J141" s="191">
        <f>ROUND(I141*H141,2)</f>
        <v>0</v>
      </c>
      <c r="K141" s="187" t="s">
        <v>485</v>
      </c>
      <c r="L141" s="39"/>
      <c r="M141" s="192" t="s">
        <v>1</v>
      </c>
      <c r="N141" s="193" t="s">
        <v>43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85</v>
      </c>
      <c r="AT141" s="196" t="s">
        <v>224</v>
      </c>
      <c r="AU141" s="196" t="s">
        <v>85</v>
      </c>
      <c r="AY141" s="17" t="s">
        <v>223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85</v>
      </c>
      <c r="BK141" s="197">
        <f>ROUND(I141*H141,2)</f>
        <v>0</v>
      </c>
      <c r="BL141" s="17" t="s">
        <v>85</v>
      </c>
      <c r="BM141" s="196" t="s">
        <v>318</v>
      </c>
    </row>
    <row r="142" spans="1:65" s="2" customFormat="1" ht="19.5">
      <c r="A142" s="34"/>
      <c r="B142" s="35"/>
      <c r="C142" s="36"/>
      <c r="D142" s="200" t="s">
        <v>337</v>
      </c>
      <c r="E142" s="36"/>
      <c r="F142" s="241" t="s">
        <v>2514</v>
      </c>
      <c r="G142" s="36"/>
      <c r="H142" s="36"/>
      <c r="I142" s="242"/>
      <c r="J142" s="36"/>
      <c r="K142" s="36"/>
      <c r="L142" s="39"/>
      <c r="M142" s="243"/>
      <c r="N142" s="24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337</v>
      </c>
      <c r="AU142" s="17" t="s">
        <v>85</v>
      </c>
    </row>
    <row r="143" spans="1:65" s="2" customFormat="1" ht="24.2" customHeight="1">
      <c r="A143" s="34"/>
      <c r="B143" s="35"/>
      <c r="C143" s="185" t="s">
        <v>272</v>
      </c>
      <c r="D143" s="185" t="s">
        <v>224</v>
      </c>
      <c r="E143" s="186" t="s">
        <v>2689</v>
      </c>
      <c r="F143" s="187" t="s">
        <v>2690</v>
      </c>
      <c r="G143" s="188" t="s">
        <v>2511</v>
      </c>
      <c r="H143" s="189">
        <v>2</v>
      </c>
      <c r="I143" s="190"/>
      <c r="J143" s="191">
        <f>ROUND(I143*H143,2)</f>
        <v>0</v>
      </c>
      <c r="K143" s="187" t="s">
        <v>485</v>
      </c>
      <c r="L143" s="39"/>
      <c r="M143" s="192" t="s">
        <v>1</v>
      </c>
      <c r="N143" s="193" t="s">
        <v>43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85</v>
      </c>
      <c r="AT143" s="196" t="s">
        <v>224</v>
      </c>
      <c r="AU143" s="196" t="s">
        <v>85</v>
      </c>
      <c r="AY143" s="17" t="s">
        <v>223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85</v>
      </c>
      <c r="BK143" s="197">
        <f>ROUND(I143*H143,2)</f>
        <v>0</v>
      </c>
      <c r="BL143" s="17" t="s">
        <v>85</v>
      </c>
      <c r="BM143" s="196" t="s">
        <v>329</v>
      </c>
    </row>
    <row r="144" spans="1:65" s="2" customFormat="1" ht="19.5">
      <c r="A144" s="34"/>
      <c r="B144" s="35"/>
      <c r="C144" s="36"/>
      <c r="D144" s="200" t="s">
        <v>337</v>
      </c>
      <c r="E144" s="36"/>
      <c r="F144" s="241" t="s">
        <v>2514</v>
      </c>
      <c r="G144" s="36"/>
      <c r="H144" s="36"/>
      <c r="I144" s="242"/>
      <c r="J144" s="36"/>
      <c r="K144" s="36"/>
      <c r="L144" s="39"/>
      <c r="M144" s="243"/>
      <c r="N144" s="244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337</v>
      </c>
      <c r="AU144" s="17" t="s">
        <v>85</v>
      </c>
    </row>
    <row r="145" spans="1:65" s="2" customFormat="1" ht="16.5" customHeight="1">
      <c r="A145" s="34"/>
      <c r="B145" s="35"/>
      <c r="C145" s="185" t="s">
        <v>280</v>
      </c>
      <c r="D145" s="185" t="s">
        <v>224</v>
      </c>
      <c r="E145" s="186" t="s">
        <v>2691</v>
      </c>
      <c r="F145" s="187" t="s">
        <v>2692</v>
      </c>
      <c r="G145" s="188" t="s">
        <v>2511</v>
      </c>
      <c r="H145" s="189">
        <v>2</v>
      </c>
      <c r="I145" s="190"/>
      <c r="J145" s="191">
        <f>ROUND(I145*H145,2)</f>
        <v>0</v>
      </c>
      <c r="K145" s="187" t="s">
        <v>485</v>
      </c>
      <c r="L145" s="39"/>
      <c r="M145" s="192" t="s">
        <v>1</v>
      </c>
      <c r="N145" s="193" t="s">
        <v>43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85</v>
      </c>
      <c r="AT145" s="196" t="s">
        <v>224</v>
      </c>
      <c r="AU145" s="196" t="s">
        <v>85</v>
      </c>
      <c r="AY145" s="17" t="s">
        <v>223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85</v>
      </c>
      <c r="BK145" s="197">
        <f>ROUND(I145*H145,2)</f>
        <v>0</v>
      </c>
      <c r="BL145" s="17" t="s">
        <v>85</v>
      </c>
      <c r="BM145" s="196" t="s">
        <v>340</v>
      </c>
    </row>
    <row r="146" spans="1:65" s="2" customFormat="1" ht="19.5">
      <c r="A146" s="34"/>
      <c r="B146" s="35"/>
      <c r="C146" s="36"/>
      <c r="D146" s="200" t="s">
        <v>337</v>
      </c>
      <c r="E146" s="36"/>
      <c r="F146" s="241" t="s">
        <v>2514</v>
      </c>
      <c r="G146" s="36"/>
      <c r="H146" s="36"/>
      <c r="I146" s="242"/>
      <c r="J146" s="36"/>
      <c r="K146" s="36"/>
      <c r="L146" s="39"/>
      <c r="M146" s="243"/>
      <c r="N146" s="244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337</v>
      </c>
      <c r="AU146" s="17" t="s">
        <v>85</v>
      </c>
    </row>
    <row r="147" spans="1:65" s="2" customFormat="1" ht="16.5" customHeight="1">
      <c r="A147" s="34"/>
      <c r="B147" s="35"/>
      <c r="C147" s="185" t="s">
        <v>285</v>
      </c>
      <c r="D147" s="185" t="s">
        <v>224</v>
      </c>
      <c r="E147" s="186" t="s">
        <v>2693</v>
      </c>
      <c r="F147" s="187" t="s">
        <v>2694</v>
      </c>
      <c r="G147" s="188" t="s">
        <v>2511</v>
      </c>
      <c r="H147" s="189">
        <v>4</v>
      </c>
      <c r="I147" s="190"/>
      <c r="J147" s="191">
        <f>ROUND(I147*H147,2)</f>
        <v>0</v>
      </c>
      <c r="K147" s="187" t="s">
        <v>485</v>
      </c>
      <c r="L147" s="39"/>
      <c r="M147" s="192" t="s">
        <v>1</v>
      </c>
      <c r="N147" s="193" t="s">
        <v>43</v>
      </c>
      <c r="O147" s="71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85</v>
      </c>
      <c r="AT147" s="196" t="s">
        <v>224</v>
      </c>
      <c r="AU147" s="196" t="s">
        <v>85</v>
      </c>
      <c r="AY147" s="17" t="s">
        <v>223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85</v>
      </c>
      <c r="BK147" s="197">
        <f>ROUND(I147*H147,2)</f>
        <v>0</v>
      </c>
      <c r="BL147" s="17" t="s">
        <v>85</v>
      </c>
      <c r="BM147" s="196" t="s">
        <v>350</v>
      </c>
    </row>
    <row r="148" spans="1:65" s="2" customFormat="1" ht="19.5">
      <c r="A148" s="34"/>
      <c r="B148" s="35"/>
      <c r="C148" s="36"/>
      <c r="D148" s="200" t="s">
        <v>337</v>
      </c>
      <c r="E148" s="36"/>
      <c r="F148" s="241" t="s">
        <v>2514</v>
      </c>
      <c r="G148" s="36"/>
      <c r="H148" s="36"/>
      <c r="I148" s="242"/>
      <c r="J148" s="36"/>
      <c r="K148" s="36"/>
      <c r="L148" s="39"/>
      <c r="M148" s="243"/>
      <c r="N148" s="244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337</v>
      </c>
      <c r="AU148" s="17" t="s">
        <v>85</v>
      </c>
    </row>
    <row r="149" spans="1:65" s="2" customFormat="1" ht="16.5" customHeight="1">
      <c r="A149" s="34"/>
      <c r="B149" s="35"/>
      <c r="C149" s="185" t="s">
        <v>289</v>
      </c>
      <c r="D149" s="185" t="s">
        <v>224</v>
      </c>
      <c r="E149" s="186" t="s">
        <v>2695</v>
      </c>
      <c r="F149" s="187" t="s">
        <v>2696</v>
      </c>
      <c r="G149" s="188" t="s">
        <v>2511</v>
      </c>
      <c r="H149" s="189">
        <v>2</v>
      </c>
      <c r="I149" s="190"/>
      <c r="J149" s="191">
        <f>ROUND(I149*H149,2)</f>
        <v>0</v>
      </c>
      <c r="K149" s="187" t="s">
        <v>485</v>
      </c>
      <c r="L149" s="39"/>
      <c r="M149" s="192" t="s">
        <v>1</v>
      </c>
      <c r="N149" s="193" t="s">
        <v>43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85</v>
      </c>
      <c r="AT149" s="196" t="s">
        <v>224</v>
      </c>
      <c r="AU149" s="196" t="s">
        <v>85</v>
      </c>
      <c r="AY149" s="17" t="s">
        <v>223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85</v>
      </c>
      <c r="BK149" s="197">
        <f>ROUND(I149*H149,2)</f>
        <v>0</v>
      </c>
      <c r="BL149" s="17" t="s">
        <v>85</v>
      </c>
      <c r="BM149" s="196" t="s">
        <v>382</v>
      </c>
    </row>
    <row r="150" spans="1:65" s="2" customFormat="1" ht="19.5">
      <c r="A150" s="34"/>
      <c r="B150" s="35"/>
      <c r="C150" s="36"/>
      <c r="D150" s="200" t="s">
        <v>337</v>
      </c>
      <c r="E150" s="36"/>
      <c r="F150" s="241" t="s">
        <v>2514</v>
      </c>
      <c r="G150" s="36"/>
      <c r="H150" s="36"/>
      <c r="I150" s="242"/>
      <c r="J150" s="36"/>
      <c r="K150" s="36"/>
      <c r="L150" s="39"/>
      <c r="M150" s="243"/>
      <c r="N150" s="24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337</v>
      </c>
      <c r="AU150" s="17" t="s">
        <v>85</v>
      </c>
    </row>
    <row r="151" spans="1:65" s="2" customFormat="1" ht="21.75" customHeight="1">
      <c r="A151" s="34"/>
      <c r="B151" s="35"/>
      <c r="C151" s="185" t="s">
        <v>295</v>
      </c>
      <c r="D151" s="185" t="s">
        <v>224</v>
      </c>
      <c r="E151" s="186" t="s">
        <v>2697</v>
      </c>
      <c r="F151" s="187" t="s">
        <v>2698</v>
      </c>
      <c r="G151" s="188" t="s">
        <v>2511</v>
      </c>
      <c r="H151" s="189">
        <v>2</v>
      </c>
      <c r="I151" s="190"/>
      <c r="J151" s="191">
        <f>ROUND(I151*H151,2)</f>
        <v>0</v>
      </c>
      <c r="K151" s="187" t="s">
        <v>485</v>
      </c>
      <c r="L151" s="39"/>
      <c r="M151" s="192" t="s">
        <v>1</v>
      </c>
      <c r="N151" s="193" t="s">
        <v>43</v>
      </c>
      <c r="O151" s="71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85</v>
      </c>
      <c r="AT151" s="196" t="s">
        <v>224</v>
      </c>
      <c r="AU151" s="196" t="s">
        <v>85</v>
      </c>
      <c r="AY151" s="17" t="s">
        <v>223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85</v>
      </c>
      <c r="BK151" s="197">
        <f>ROUND(I151*H151,2)</f>
        <v>0</v>
      </c>
      <c r="BL151" s="17" t="s">
        <v>85</v>
      </c>
      <c r="BM151" s="196" t="s">
        <v>392</v>
      </c>
    </row>
    <row r="152" spans="1:65" s="2" customFormat="1" ht="19.5">
      <c r="A152" s="34"/>
      <c r="B152" s="35"/>
      <c r="C152" s="36"/>
      <c r="D152" s="200" t="s">
        <v>337</v>
      </c>
      <c r="E152" s="36"/>
      <c r="F152" s="241" t="s">
        <v>2514</v>
      </c>
      <c r="G152" s="36"/>
      <c r="H152" s="36"/>
      <c r="I152" s="242"/>
      <c r="J152" s="36"/>
      <c r="K152" s="36"/>
      <c r="L152" s="39"/>
      <c r="M152" s="243"/>
      <c r="N152" s="244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337</v>
      </c>
      <c r="AU152" s="17" t="s">
        <v>85</v>
      </c>
    </row>
    <row r="153" spans="1:65" s="2" customFormat="1" ht="24.2" customHeight="1">
      <c r="A153" s="34"/>
      <c r="B153" s="35"/>
      <c r="C153" s="185" t="s">
        <v>301</v>
      </c>
      <c r="D153" s="185" t="s">
        <v>224</v>
      </c>
      <c r="E153" s="186" t="s">
        <v>2699</v>
      </c>
      <c r="F153" s="187" t="s">
        <v>2700</v>
      </c>
      <c r="G153" s="188" t="s">
        <v>2511</v>
      </c>
      <c r="H153" s="189">
        <v>2</v>
      </c>
      <c r="I153" s="190"/>
      <c r="J153" s="191">
        <f>ROUND(I153*H153,2)</f>
        <v>0</v>
      </c>
      <c r="K153" s="187" t="s">
        <v>485</v>
      </c>
      <c r="L153" s="39"/>
      <c r="M153" s="192" t="s">
        <v>1</v>
      </c>
      <c r="N153" s="193" t="s">
        <v>43</v>
      </c>
      <c r="O153" s="71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85</v>
      </c>
      <c r="AT153" s="196" t="s">
        <v>224</v>
      </c>
      <c r="AU153" s="196" t="s">
        <v>85</v>
      </c>
      <c r="AY153" s="17" t="s">
        <v>223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85</v>
      </c>
      <c r="BK153" s="197">
        <f>ROUND(I153*H153,2)</f>
        <v>0</v>
      </c>
      <c r="BL153" s="17" t="s">
        <v>85</v>
      </c>
      <c r="BM153" s="196" t="s">
        <v>406</v>
      </c>
    </row>
    <row r="154" spans="1:65" s="2" customFormat="1" ht="19.5">
      <c r="A154" s="34"/>
      <c r="B154" s="35"/>
      <c r="C154" s="36"/>
      <c r="D154" s="200" t="s">
        <v>337</v>
      </c>
      <c r="E154" s="36"/>
      <c r="F154" s="241" t="s">
        <v>2701</v>
      </c>
      <c r="G154" s="36"/>
      <c r="H154" s="36"/>
      <c r="I154" s="242"/>
      <c r="J154" s="36"/>
      <c r="K154" s="36"/>
      <c r="L154" s="39"/>
      <c r="M154" s="243"/>
      <c r="N154" s="244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337</v>
      </c>
      <c r="AU154" s="17" t="s">
        <v>85</v>
      </c>
    </row>
    <row r="155" spans="1:65" s="2" customFormat="1" ht="24.2" customHeight="1">
      <c r="A155" s="34"/>
      <c r="B155" s="35"/>
      <c r="C155" s="185" t="s">
        <v>8</v>
      </c>
      <c r="D155" s="185" t="s">
        <v>224</v>
      </c>
      <c r="E155" s="186" t="s">
        <v>2702</v>
      </c>
      <c r="F155" s="187" t="s">
        <v>2703</v>
      </c>
      <c r="G155" s="188" t="s">
        <v>2591</v>
      </c>
      <c r="H155" s="189">
        <v>1</v>
      </c>
      <c r="I155" s="190"/>
      <c r="J155" s="191">
        <f>ROUND(I155*H155,2)</f>
        <v>0</v>
      </c>
      <c r="K155" s="187" t="s">
        <v>485</v>
      </c>
      <c r="L155" s="39"/>
      <c r="M155" s="192" t="s">
        <v>1</v>
      </c>
      <c r="N155" s="193" t="s">
        <v>43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85</v>
      </c>
      <c r="AT155" s="196" t="s">
        <v>224</v>
      </c>
      <c r="AU155" s="196" t="s">
        <v>85</v>
      </c>
      <c r="AY155" s="17" t="s">
        <v>223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85</v>
      </c>
      <c r="BK155" s="197">
        <f>ROUND(I155*H155,2)</f>
        <v>0</v>
      </c>
      <c r="BL155" s="17" t="s">
        <v>85</v>
      </c>
      <c r="BM155" s="196" t="s">
        <v>417</v>
      </c>
    </row>
    <row r="156" spans="1:65" s="2" customFormat="1" ht="19.5">
      <c r="A156" s="34"/>
      <c r="B156" s="35"/>
      <c r="C156" s="36"/>
      <c r="D156" s="200" t="s">
        <v>337</v>
      </c>
      <c r="E156" s="36"/>
      <c r="F156" s="241" t="s">
        <v>2514</v>
      </c>
      <c r="G156" s="36"/>
      <c r="H156" s="36"/>
      <c r="I156" s="242"/>
      <c r="J156" s="36"/>
      <c r="K156" s="36"/>
      <c r="L156" s="39"/>
      <c r="M156" s="243"/>
      <c r="N156" s="244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337</v>
      </c>
      <c r="AU156" s="17" t="s">
        <v>85</v>
      </c>
    </row>
    <row r="157" spans="1:65" s="2" customFormat="1" ht="33" customHeight="1">
      <c r="A157" s="34"/>
      <c r="B157" s="35"/>
      <c r="C157" s="185" t="s">
        <v>318</v>
      </c>
      <c r="D157" s="185" t="s">
        <v>224</v>
      </c>
      <c r="E157" s="186" t="s">
        <v>2704</v>
      </c>
      <c r="F157" s="187" t="s">
        <v>2705</v>
      </c>
      <c r="G157" s="188" t="s">
        <v>2660</v>
      </c>
      <c r="H157" s="189">
        <v>8</v>
      </c>
      <c r="I157" s="190"/>
      <c r="J157" s="191">
        <f>ROUND(I157*H157,2)</f>
        <v>0</v>
      </c>
      <c r="K157" s="187" t="s">
        <v>485</v>
      </c>
      <c r="L157" s="39"/>
      <c r="M157" s="192" t="s">
        <v>1</v>
      </c>
      <c r="N157" s="193" t="s">
        <v>43</v>
      </c>
      <c r="O157" s="71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6" t="s">
        <v>85</v>
      </c>
      <c r="AT157" s="196" t="s">
        <v>224</v>
      </c>
      <c r="AU157" s="196" t="s">
        <v>85</v>
      </c>
      <c r="AY157" s="17" t="s">
        <v>223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85</v>
      </c>
      <c r="BK157" s="197">
        <f>ROUND(I157*H157,2)</f>
        <v>0</v>
      </c>
      <c r="BL157" s="17" t="s">
        <v>85</v>
      </c>
      <c r="BM157" s="196" t="s">
        <v>482</v>
      </c>
    </row>
    <row r="158" spans="1:65" s="2" customFormat="1" ht="19.5">
      <c r="A158" s="34"/>
      <c r="B158" s="35"/>
      <c r="C158" s="36"/>
      <c r="D158" s="200" t="s">
        <v>337</v>
      </c>
      <c r="E158" s="36"/>
      <c r="F158" s="241" t="s">
        <v>2514</v>
      </c>
      <c r="G158" s="36"/>
      <c r="H158" s="36"/>
      <c r="I158" s="242"/>
      <c r="J158" s="36"/>
      <c r="K158" s="36"/>
      <c r="L158" s="39"/>
      <c r="M158" s="243"/>
      <c r="N158" s="244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337</v>
      </c>
      <c r="AU158" s="17" t="s">
        <v>85</v>
      </c>
    </row>
    <row r="159" spans="1:65" s="2" customFormat="1" ht="24.2" customHeight="1">
      <c r="A159" s="34"/>
      <c r="B159" s="35"/>
      <c r="C159" s="185" t="s">
        <v>324</v>
      </c>
      <c r="D159" s="185" t="s">
        <v>224</v>
      </c>
      <c r="E159" s="186" t="s">
        <v>2706</v>
      </c>
      <c r="F159" s="187" t="s">
        <v>2707</v>
      </c>
      <c r="G159" s="188" t="s">
        <v>2660</v>
      </c>
      <c r="H159" s="189">
        <v>16</v>
      </c>
      <c r="I159" s="190"/>
      <c r="J159" s="191">
        <f>ROUND(I159*H159,2)</f>
        <v>0</v>
      </c>
      <c r="K159" s="187" t="s">
        <v>485</v>
      </c>
      <c r="L159" s="39"/>
      <c r="M159" s="192" t="s">
        <v>1</v>
      </c>
      <c r="N159" s="193" t="s">
        <v>43</v>
      </c>
      <c r="O159" s="71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85</v>
      </c>
      <c r="AT159" s="196" t="s">
        <v>224</v>
      </c>
      <c r="AU159" s="196" t="s">
        <v>85</v>
      </c>
      <c r="AY159" s="17" t="s">
        <v>223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85</v>
      </c>
      <c r="BK159" s="197">
        <f>ROUND(I159*H159,2)</f>
        <v>0</v>
      </c>
      <c r="BL159" s="17" t="s">
        <v>85</v>
      </c>
      <c r="BM159" s="196" t="s">
        <v>497</v>
      </c>
    </row>
    <row r="160" spans="1:65" s="2" customFormat="1" ht="19.5">
      <c r="A160" s="34"/>
      <c r="B160" s="35"/>
      <c r="C160" s="36"/>
      <c r="D160" s="200" t="s">
        <v>337</v>
      </c>
      <c r="E160" s="36"/>
      <c r="F160" s="241" t="s">
        <v>2514</v>
      </c>
      <c r="G160" s="36"/>
      <c r="H160" s="36"/>
      <c r="I160" s="242"/>
      <c r="J160" s="36"/>
      <c r="K160" s="36"/>
      <c r="L160" s="39"/>
      <c r="M160" s="243"/>
      <c r="N160" s="24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337</v>
      </c>
      <c r="AU160" s="17" t="s">
        <v>85</v>
      </c>
    </row>
    <row r="161" spans="1:65" s="2" customFormat="1" ht="24.2" customHeight="1">
      <c r="A161" s="34"/>
      <c r="B161" s="35"/>
      <c r="C161" s="185" t="s">
        <v>329</v>
      </c>
      <c r="D161" s="185" t="s">
        <v>224</v>
      </c>
      <c r="E161" s="186" t="s">
        <v>2571</v>
      </c>
      <c r="F161" s="187" t="s">
        <v>2572</v>
      </c>
      <c r="G161" s="188" t="s">
        <v>2573</v>
      </c>
      <c r="H161" s="189">
        <v>0.32</v>
      </c>
      <c r="I161" s="190"/>
      <c r="J161" s="191">
        <f>ROUND(I161*H161,2)</f>
        <v>0</v>
      </c>
      <c r="K161" s="187" t="s">
        <v>485</v>
      </c>
      <c r="L161" s="39"/>
      <c r="M161" s="192" t="s">
        <v>1</v>
      </c>
      <c r="N161" s="193" t="s">
        <v>43</v>
      </c>
      <c r="O161" s="71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85</v>
      </c>
      <c r="AT161" s="196" t="s">
        <v>224</v>
      </c>
      <c r="AU161" s="196" t="s">
        <v>85</v>
      </c>
      <c r="AY161" s="17" t="s">
        <v>223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85</v>
      </c>
      <c r="BK161" s="197">
        <f>ROUND(I161*H161,2)</f>
        <v>0</v>
      </c>
      <c r="BL161" s="17" t="s">
        <v>85</v>
      </c>
      <c r="BM161" s="196" t="s">
        <v>522</v>
      </c>
    </row>
    <row r="162" spans="1:65" s="2" customFormat="1" ht="19.5">
      <c r="A162" s="34"/>
      <c r="B162" s="35"/>
      <c r="C162" s="36"/>
      <c r="D162" s="200" t="s">
        <v>337</v>
      </c>
      <c r="E162" s="36"/>
      <c r="F162" s="241" t="s">
        <v>2514</v>
      </c>
      <c r="G162" s="36"/>
      <c r="H162" s="36"/>
      <c r="I162" s="242"/>
      <c r="J162" s="36"/>
      <c r="K162" s="36"/>
      <c r="L162" s="39"/>
      <c r="M162" s="243"/>
      <c r="N162" s="244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337</v>
      </c>
      <c r="AU162" s="17" t="s">
        <v>85</v>
      </c>
    </row>
    <row r="163" spans="1:65" s="2" customFormat="1" ht="24.2" customHeight="1">
      <c r="A163" s="34"/>
      <c r="B163" s="35"/>
      <c r="C163" s="185" t="s">
        <v>333</v>
      </c>
      <c r="D163" s="185" t="s">
        <v>224</v>
      </c>
      <c r="E163" s="186" t="s">
        <v>2574</v>
      </c>
      <c r="F163" s="187" t="s">
        <v>2575</v>
      </c>
      <c r="G163" s="188" t="s">
        <v>2573</v>
      </c>
      <c r="H163" s="189">
        <v>0.32</v>
      </c>
      <c r="I163" s="190"/>
      <c r="J163" s="191">
        <f>ROUND(I163*H163,2)</f>
        <v>0</v>
      </c>
      <c r="K163" s="187" t="s">
        <v>485</v>
      </c>
      <c r="L163" s="39"/>
      <c r="M163" s="192" t="s">
        <v>1</v>
      </c>
      <c r="N163" s="193" t="s">
        <v>43</v>
      </c>
      <c r="O163" s="71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85</v>
      </c>
      <c r="AT163" s="196" t="s">
        <v>224</v>
      </c>
      <c r="AU163" s="196" t="s">
        <v>85</v>
      </c>
      <c r="AY163" s="17" t="s">
        <v>223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85</v>
      </c>
      <c r="BK163" s="197">
        <f>ROUND(I163*H163,2)</f>
        <v>0</v>
      </c>
      <c r="BL163" s="17" t="s">
        <v>85</v>
      </c>
      <c r="BM163" s="196" t="s">
        <v>531</v>
      </c>
    </row>
    <row r="164" spans="1:65" s="2" customFormat="1" ht="19.5">
      <c r="A164" s="34"/>
      <c r="B164" s="35"/>
      <c r="C164" s="36"/>
      <c r="D164" s="200" t="s">
        <v>337</v>
      </c>
      <c r="E164" s="36"/>
      <c r="F164" s="241" t="s">
        <v>2514</v>
      </c>
      <c r="G164" s="36"/>
      <c r="H164" s="36"/>
      <c r="I164" s="242"/>
      <c r="J164" s="36"/>
      <c r="K164" s="36"/>
      <c r="L164" s="39"/>
      <c r="M164" s="243"/>
      <c r="N164" s="244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337</v>
      </c>
      <c r="AU164" s="17" t="s">
        <v>85</v>
      </c>
    </row>
    <row r="165" spans="1:65" s="2" customFormat="1" ht="37.9" customHeight="1">
      <c r="A165" s="34"/>
      <c r="B165" s="35"/>
      <c r="C165" s="185" t="s">
        <v>340</v>
      </c>
      <c r="D165" s="185" t="s">
        <v>224</v>
      </c>
      <c r="E165" s="186" t="s">
        <v>2708</v>
      </c>
      <c r="F165" s="187" t="s">
        <v>2709</v>
      </c>
      <c r="G165" s="188" t="s">
        <v>268</v>
      </c>
      <c r="H165" s="189">
        <v>55</v>
      </c>
      <c r="I165" s="190"/>
      <c r="J165" s="191">
        <f>ROUND(I165*H165,2)</f>
        <v>0</v>
      </c>
      <c r="K165" s="187" t="s">
        <v>485</v>
      </c>
      <c r="L165" s="39"/>
      <c r="M165" s="192" t="s">
        <v>1</v>
      </c>
      <c r="N165" s="193" t="s">
        <v>43</v>
      </c>
      <c r="O165" s="71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85</v>
      </c>
      <c r="AT165" s="196" t="s">
        <v>224</v>
      </c>
      <c r="AU165" s="196" t="s">
        <v>85</v>
      </c>
      <c r="AY165" s="17" t="s">
        <v>223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85</v>
      </c>
      <c r="BK165" s="197">
        <f>ROUND(I165*H165,2)</f>
        <v>0</v>
      </c>
      <c r="BL165" s="17" t="s">
        <v>85</v>
      </c>
      <c r="BM165" s="196" t="s">
        <v>541</v>
      </c>
    </row>
    <row r="166" spans="1:65" s="2" customFormat="1" ht="19.5">
      <c r="A166" s="34"/>
      <c r="B166" s="35"/>
      <c r="C166" s="36"/>
      <c r="D166" s="200" t="s">
        <v>337</v>
      </c>
      <c r="E166" s="36"/>
      <c r="F166" s="241" t="s">
        <v>2514</v>
      </c>
      <c r="G166" s="36"/>
      <c r="H166" s="36"/>
      <c r="I166" s="242"/>
      <c r="J166" s="36"/>
      <c r="K166" s="36"/>
      <c r="L166" s="39"/>
      <c r="M166" s="243"/>
      <c r="N166" s="244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337</v>
      </c>
      <c r="AU166" s="17" t="s">
        <v>85</v>
      </c>
    </row>
    <row r="167" spans="1:65" s="2" customFormat="1" ht="24.2" customHeight="1">
      <c r="A167" s="34"/>
      <c r="B167" s="35"/>
      <c r="C167" s="185" t="s">
        <v>7</v>
      </c>
      <c r="D167" s="185" t="s">
        <v>224</v>
      </c>
      <c r="E167" s="186" t="s">
        <v>2587</v>
      </c>
      <c r="F167" s="187" t="s">
        <v>2588</v>
      </c>
      <c r="G167" s="188" t="s">
        <v>2511</v>
      </c>
      <c r="H167" s="189">
        <v>15</v>
      </c>
      <c r="I167" s="190"/>
      <c r="J167" s="191">
        <f>ROUND(I167*H167,2)</f>
        <v>0</v>
      </c>
      <c r="K167" s="187" t="s">
        <v>485</v>
      </c>
      <c r="L167" s="39"/>
      <c r="M167" s="192" t="s">
        <v>1</v>
      </c>
      <c r="N167" s="193" t="s">
        <v>43</v>
      </c>
      <c r="O167" s="71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6" t="s">
        <v>85</v>
      </c>
      <c r="AT167" s="196" t="s">
        <v>224</v>
      </c>
      <c r="AU167" s="196" t="s">
        <v>85</v>
      </c>
      <c r="AY167" s="17" t="s">
        <v>223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85</v>
      </c>
      <c r="BK167" s="197">
        <f>ROUND(I167*H167,2)</f>
        <v>0</v>
      </c>
      <c r="BL167" s="17" t="s">
        <v>85</v>
      </c>
      <c r="BM167" s="196" t="s">
        <v>562</v>
      </c>
    </row>
    <row r="168" spans="1:65" s="2" customFormat="1" ht="19.5">
      <c r="A168" s="34"/>
      <c r="B168" s="35"/>
      <c r="C168" s="36"/>
      <c r="D168" s="200" t="s">
        <v>337</v>
      </c>
      <c r="E168" s="36"/>
      <c r="F168" s="241" t="s">
        <v>2514</v>
      </c>
      <c r="G168" s="36"/>
      <c r="H168" s="36"/>
      <c r="I168" s="242"/>
      <c r="J168" s="36"/>
      <c r="K168" s="36"/>
      <c r="L168" s="39"/>
      <c r="M168" s="243"/>
      <c r="N168" s="244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337</v>
      </c>
      <c r="AU168" s="17" t="s">
        <v>85</v>
      </c>
    </row>
    <row r="169" spans="1:65" s="2" customFormat="1" ht="24.2" customHeight="1">
      <c r="A169" s="34"/>
      <c r="B169" s="35"/>
      <c r="C169" s="185" t="s">
        <v>350</v>
      </c>
      <c r="D169" s="185" t="s">
        <v>224</v>
      </c>
      <c r="E169" s="186" t="s">
        <v>2710</v>
      </c>
      <c r="F169" s="187" t="s">
        <v>2711</v>
      </c>
      <c r="G169" s="188" t="s">
        <v>2511</v>
      </c>
      <c r="H169" s="189">
        <v>2</v>
      </c>
      <c r="I169" s="190"/>
      <c r="J169" s="191">
        <f>ROUND(I169*H169,2)</f>
        <v>0</v>
      </c>
      <c r="K169" s="187" t="s">
        <v>485</v>
      </c>
      <c r="L169" s="39"/>
      <c r="M169" s="192" t="s">
        <v>1</v>
      </c>
      <c r="N169" s="193" t="s">
        <v>43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85</v>
      </c>
      <c r="AT169" s="196" t="s">
        <v>224</v>
      </c>
      <c r="AU169" s="196" t="s">
        <v>85</v>
      </c>
      <c r="AY169" s="17" t="s">
        <v>223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85</v>
      </c>
      <c r="BK169" s="197">
        <f>ROUND(I169*H169,2)</f>
        <v>0</v>
      </c>
      <c r="BL169" s="17" t="s">
        <v>85</v>
      </c>
      <c r="BM169" s="196" t="s">
        <v>584</v>
      </c>
    </row>
    <row r="170" spans="1:65" s="2" customFormat="1" ht="19.5">
      <c r="A170" s="34"/>
      <c r="B170" s="35"/>
      <c r="C170" s="36"/>
      <c r="D170" s="200" t="s">
        <v>337</v>
      </c>
      <c r="E170" s="36"/>
      <c r="F170" s="241" t="s">
        <v>2514</v>
      </c>
      <c r="G170" s="36"/>
      <c r="H170" s="36"/>
      <c r="I170" s="242"/>
      <c r="J170" s="36"/>
      <c r="K170" s="36"/>
      <c r="L170" s="39"/>
      <c r="M170" s="243"/>
      <c r="N170" s="244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337</v>
      </c>
      <c r="AU170" s="17" t="s">
        <v>85</v>
      </c>
    </row>
    <row r="171" spans="1:65" s="2" customFormat="1" ht="24.2" customHeight="1">
      <c r="A171" s="34"/>
      <c r="B171" s="35"/>
      <c r="C171" s="185" t="s">
        <v>373</v>
      </c>
      <c r="D171" s="185" t="s">
        <v>224</v>
      </c>
      <c r="E171" s="186" t="s">
        <v>2589</v>
      </c>
      <c r="F171" s="187" t="s">
        <v>2712</v>
      </c>
      <c r="G171" s="188" t="s">
        <v>321</v>
      </c>
      <c r="H171" s="189">
        <v>1</v>
      </c>
      <c r="I171" s="190"/>
      <c r="J171" s="191">
        <f>ROUND(I171*H171,2)</f>
        <v>0</v>
      </c>
      <c r="K171" s="187" t="s">
        <v>485</v>
      </c>
      <c r="L171" s="39"/>
      <c r="M171" s="192" t="s">
        <v>1</v>
      </c>
      <c r="N171" s="193" t="s">
        <v>43</v>
      </c>
      <c r="O171" s="71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85</v>
      </c>
      <c r="AT171" s="196" t="s">
        <v>224</v>
      </c>
      <c r="AU171" s="196" t="s">
        <v>85</v>
      </c>
      <c r="AY171" s="17" t="s">
        <v>223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7" t="s">
        <v>85</v>
      </c>
      <c r="BK171" s="197">
        <f>ROUND(I171*H171,2)</f>
        <v>0</v>
      </c>
      <c r="BL171" s="17" t="s">
        <v>85</v>
      </c>
      <c r="BM171" s="196" t="s">
        <v>593</v>
      </c>
    </row>
    <row r="172" spans="1:65" s="2" customFormat="1" ht="19.5">
      <c r="A172" s="34"/>
      <c r="B172" s="35"/>
      <c r="C172" s="36"/>
      <c r="D172" s="200" t="s">
        <v>337</v>
      </c>
      <c r="E172" s="36"/>
      <c r="F172" s="241" t="s">
        <v>2514</v>
      </c>
      <c r="G172" s="36"/>
      <c r="H172" s="36"/>
      <c r="I172" s="242"/>
      <c r="J172" s="36"/>
      <c r="K172" s="36"/>
      <c r="L172" s="39"/>
      <c r="M172" s="243"/>
      <c r="N172" s="24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337</v>
      </c>
      <c r="AU172" s="17" t="s">
        <v>85</v>
      </c>
    </row>
    <row r="173" spans="1:65" s="2" customFormat="1" ht="33" customHeight="1">
      <c r="A173" s="34"/>
      <c r="B173" s="35"/>
      <c r="C173" s="185" t="s">
        <v>382</v>
      </c>
      <c r="D173" s="185" t="s">
        <v>224</v>
      </c>
      <c r="E173" s="186" t="s">
        <v>2592</v>
      </c>
      <c r="F173" s="187" t="s">
        <v>2593</v>
      </c>
      <c r="G173" s="188" t="s">
        <v>2511</v>
      </c>
      <c r="H173" s="189">
        <v>1</v>
      </c>
      <c r="I173" s="190"/>
      <c r="J173" s="191">
        <f>ROUND(I173*H173,2)</f>
        <v>0</v>
      </c>
      <c r="K173" s="187" t="s">
        <v>485</v>
      </c>
      <c r="L173" s="39"/>
      <c r="M173" s="192" t="s">
        <v>1</v>
      </c>
      <c r="N173" s="193" t="s">
        <v>43</v>
      </c>
      <c r="O173" s="71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85</v>
      </c>
      <c r="AT173" s="196" t="s">
        <v>224</v>
      </c>
      <c r="AU173" s="196" t="s">
        <v>85</v>
      </c>
      <c r="AY173" s="17" t="s">
        <v>223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85</v>
      </c>
      <c r="BK173" s="197">
        <f>ROUND(I173*H173,2)</f>
        <v>0</v>
      </c>
      <c r="BL173" s="17" t="s">
        <v>85</v>
      </c>
      <c r="BM173" s="196" t="s">
        <v>602</v>
      </c>
    </row>
    <row r="174" spans="1:65" s="2" customFormat="1" ht="19.5">
      <c r="A174" s="34"/>
      <c r="B174" s="35"/>
      <c r="C174" s="36"/>
      <c r="D174" s="200" t="s">
        <v>337</v>
      </c>
      <c r="E174" s="36"/>
      <c r="F174" s="241" t="s">
        <v>2514</v>
      </c>
      <c r="G174" s="36"/>
      <c r="H174" s="36"/>
      <c r="I174" s="242"/>
      <c r="J174" s="36"/>
      <c r="K174" s="36"/>
      <c r="L174" s="39"/>
      <c r="M174" s="243"/>
      <c r="N174" s="244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337</v>
      </c>
      <c r="AU174" s="17" t="s">
        <v>85</v>
      </c>
    </row>
    <row r="175" spans="1:65" s="2" customFormat="1" ht="33" customHeight="1">
      <c r="A175" s="34"/>
      <c r="B175" s="35"/>
      <c r="C175" s="185" t="s">
        <v>387</v>
      </c>
      <c r="D175" s="185" t="s">
        <v>224</v>
      </c>
      <c r="E175" s="186" t="s">
        <v>2598</v>
      </c>
      <c r="F175" s="187" t="s">
        <v>2599</v>
      </c>
      <c r="G175" s="188" t="s">
        <v>2591</v>
      </c>
      <c r="H175" s="189">
        <v>1</v>
      </c>
      <c r="I175" s="190"/>
      <c r="J175" s="191">
        <f>ROUND(I175*H175,2)</f>
        <v>0</v>
      </c>
      <c r="K175" s="187" t="s">
        <v>485</v>
      </c>
      <c r="L175" s="39"/>
      <c r="M175" s="192" t="s">
        <v>1</v>
      </c>
      <c r="N175" s="193" t="s">
        <v>43</v>
      </c>
      <c r="O175" s="71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85</v>
      </c>
      <c r="AT175" s="196" t="s">
        <v>224</v>
      </c>
      <c r="AU175" s="196" t="s">
        <v>85</v>
      </c>
      <c r="AY175" s="17" t="s">
        <v>223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85</v>
      </c>
      <c r="BK175" s="197">
        <f>ROUND(I175*H175,2)</f>
        <v>0</v>
      </c>
      <c r="BL175" s="17" t="s">
        <v>85</v>
      </c>
      <c r="BM175" s="196" t="s">
        <v>614</v>
      </c>
    </row>
    <row r="176" spans="1:65" s="2" customFormat="1" ht="19.5">
      <c r="A176" s="34"/>
      <c r="B176" s="35"/>
      <c r="C176" s="36"/>
      <c r="D176" s="200" t="s">
        <v>337</v>
      </c>
      <c r="E176" s="36"/>
      <c r="F176" s="241" t="s">
        <v>2514</v>
      </c>
      <c r="G176" s="36"/>
      <c r="H176" s="36"/>
      <c r="I176" s="242"/>
      <c r="J176" s="36"/>
      <c r="K176" s="36"/>
      <c r="L176" s="39"/>
      <c r="M176" s="243"/>
      <c r="N176" s="244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337</v>
      </c>
      <c r="AU176" s="17" t="s">
        <v>85</v>
      </c>
    </row>
    <row r="177" spans="1:65" s="2" customFormat="1" ht="16.5" customHeight="1">
      <c r="A177" s="34"/>
      <c r="B177" s="35"/>
      <c r="C177" s="185" t="s">
        <v>392</v>
      </c>
      <c r="D177" s="185" t="s">
        <v>224</v>
      </c>
      <c r="E177" s="186" t="s">
        <v>2600</v>
      </c>
      <c r="F177" s="187" t="s">
        <v>2601</v>
      </c>
      <c r="G177" s="188" t="s">
        <v>2471</v>
      </c>
      <c r="H177" s="189">
        <v>0.1</v>
      </c>
      <c r="I177" s="190"/>
      <c r="J177" s="191">
        <f>ROUND(I177*H177,2)</f>
        <v>0</v>
      </c>
      <c r="K177" s="187" t="s">
        <v>485</v>
      </c>
      <c r="L177" s="39"/>
      <c r="M177" s="192" t="s">
        <v>1</v>
      </c>
      <c r="N177" s="193" t="s">
        <v>43</v>
      </c>
      <c r="O177" s="71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85</v>
      </c>
      <c r="AT177" s="196" t="s">
        <v>224</v>
      </c>
      <c r="AU177" s="196" t="s">
        <v>85</v>
      </c>
      <c r="AY177" s="17" t="s">
        <v>223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7" t="s">
        <v>85</v>
      </c>
      <c r="BK177" s="197">
        <f>ROUND(I177*H177,2)</f>
        <v>0</v>
      </c>
      <c r="BL177" s="17" t="s">
        <v>85</v>
      </c>
      <c r="BM177" s="196" t="s">
        <v>622</v>
      </c>
    </row>
    <row r="178" spans="1:65" s="2" customFormat="1" ht="19.5">
      <c r="A178" s="34"/>
      <c r="B178" s="35"/>
      <c r="C178" s="36"/>
      <c r="D178" s="200" t="s">
        <v>337</v>
      </c>
      <c r="E178" s="36"/>
      <c r="F178" s="241" t="s">
        <v>2514</v>
      </c>
      <c r="G178" s="36"/>
      <c r="H178" s="36"/>
      <c r="I178" s="242"/>
      <c r="J178" s="36"/>
      <c r="K178" s="36"/>
      <c r="L178" s="39"/>
      <c r="M178" s="243"/>
      <c r="N178" s="244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337</v>
      </c>
      <c r="AU178" s="17" t="s">
        <v>85</v>
      </c>
    </row>
    <row r="179" spans="1:65" s="2" customFormat="1" ht="21.75" customHeight="1">
      <c r="A179" s="34"/>
      <c r="B179" s="35"/>
      <c r="C179" s="185" t="s">
        <v>399</v>
      </c>
      <c r="D179" s="185" t="s">
        <v>224</v>
      </c>
      <c r="E179" s="186" t="s">
        <v>2602</v>
      </c>
      <c r="F179" s="187" t="s">
        <v>2603</v>
      </c>
      <c r="G179" s="188" t="s">
        <v>2462</v>
      </c>
      <c r="H179" s="189">
        <v>16</v>
      </c>
      <c r="I179" s="190"/>
      <c r="J179" s="191">
        <f>ROUND(I179*H179,2)</f>
        <v>0</v>
      </c>
      <c r="K179" s="187" t="s">
        <v>485</v>
      </c>
      <c r="L179" s="39"/>
      <c r="M179" s="192" t="s">
        <v>1</v>
      </c>
      <c r="N179" s="193" t="s">
        <v>43</v>
      </c>
      <c r="O179" s="71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85</v>
      </c>
      <c r="AT179" s="196" t="s">
        <v>224</v>
      </c>
      <c r="AU179" s="196" t="s">
        <v>85</v>
      </c>
      <c r="AY179" s="17" t="s">
        <v>223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85</v>
      </c>
      <c r="BK179" s="197">
        <f>ROUND(I179*H179,2)</f>
        <v>0</v>
      </c>
      <c r="BL179" s="17" t="s">
        <v>85</v>
      </c>
      <c r="BM179" s="196" t="s">
        <v>632</v>
      </c>
    </row>
    <row r="180" spans="1:65" s="2" customFormat="1" ht="19.5">
      <c r="A180" s="34"/>
      <c r="B180" s="35"/>
      <c r="C180" s="36"/>
      <c r="D180" s="200" t="s">
        <v>337</v>
      </c>
      <c r="E180" s="36"/>
      <c r="F180" s="241" t="s">
        <v>2514</v>
      </c>
      <c r="G180" s="36"/>
      <c r="H180" s="36"/>
      <c r="I180" s="242"/>
      <c r="J180" s="36"/>
      <c r="K180" s="36"/>
      <c r="L180" s="39"/>
      <c r="M180" s="243"/>
      <c r="N180" s="244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337</v>
      </c>
      <c r="AU180" s="17" t="s">
        <v>85</v>
      </c>
    </row>
    <row r="181" spans="1:65" s="2" customFormat="1" ht="16.5" customHeight="1">
      <c r="A181" s="34"/>
      <c r="B181" s="35"/>
      <c r="C181" s="185" t="s">
        <v>406</v>
      </c>
      <c r="D181" s="185" t="s">
        <v>224</v>
      </c>
      <c r="E181" s="186" t="s">
        <v>2604</v>
      </c>
      <c r="F181" s="187" t="s">
        <v>2605</v>
      </c>
      <c r="G181" s="188" t="s">
        <v>2462</v>
      </c>
      <c r="H181" s="189">
        <v>48</v>
      </c>
      <c r="I181" s="190"/>
      <c r="J181" s="191">
        <f>ROUND(I181*H181,2)</f>
        <v>0</v>
      </c>
      <c r="K181" s="187" t="s">
        <v>485</v>
      </c>
      <c r="L181" s="39"/>
      <c r="M181" s="192" t="s">
        <v>1</v>
      </c>
      <c r="N181" s="193" t="s">
        <v>43</v>
      </c>
      <c r="O181" s="71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85</v>
      </c>
      <c r="AT181" s="196" t="s">
        <v>224</v>
      </c>
      <c r="AU181" s="196" t="s">
        <v>85</v>
      </c>
      <c r="AY181" s="17" t="s">
        <v>223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7" t="s">
        <v>85</v>
      </c>
      <c r="BK181" s="197">
        <f>ROUND(I181*H181,2)</f>
        <v>0</v>
      </c>
      <c r="BL181" s="17" t="s">
        <v>85</v>
      </c>
      <c r="BM181" s="196" t="s">
        <v>640</v>
      </c>
    </row>
    <row r="182" spans="1:65" s="2" customFormat="1" ht="19.5">
      <c r="A182" s="34"/>
      <c r="B182" s="35"/>
      <c r="C182" s="36"/>
      <c r="D182" s="200" t="s">
        <v>337</v>
      </c>
      <c r="E182" s="36"/>
      <c r="F182" s="241" t="s">
        <v>2514</v>
      </c>
      <c r="G182" s="36"/>
      <c r="H182" s="36"/>
      <c r="I182" s="242"/>
      <c r="J182" s="36"/>
      <c r="K182" s="36"/>
      <c r="L182" s="39"/>
      <c r="M182" s="265"/>
      <c r="N182" s="266"/>
      <c r="O182" s="262"/>
      <c r="P182" s="262"/>
      <c r="Q182" s="262"/>
      <c r="R182" s="262"/>
      <c r="S182" s="262"/>
      <c r="T182" s="267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337</v>
      </c>
      <c r="AU182" s="17" t="s">
        <v>85</v>
      </c>
    </row>
    <row r="183" spans="1:65" s="2" customFormat="1" ht="6.95" customHeight="1">
      <c r="A183" s="34"/>
      <c r="B183" s="54"/>
      <c r="C183" s="55"/>
      <c r="D183" s="55"/>
      <c r="E183" s="55"/>
      <c r="F183" s="55"/>
      <c r="G183" s="55"/>
      <c r="H183" s="55"/>
      <c r="I183" s="55"/>
      <c r="J183" s="55"/>
      <c r="K183" s="55"/>
      <c r="L183" s="39"/>
      <c r="M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</row>
  </sheetData>
  <sheetProtection algorithmName="SHA-512" hashValue="0n3Vr+SIGIjRgNuqHq1jGFxzekrcwg2gpX8uIqF3gHJhUZpEYH7SqFTBXTcJTtuzNN461ANMHOAgXTydo19U3g==" saltValue="LkjBPmk7gEX9jp9T6UAMgcYSVKxvJVwJsOkPjyoJpOl8B0/ctvtyhZ2n5uIY1CSkH8qUNI+xpIMLxubIGPMxSg==" spinCount="100000" sheet="1" objects="1" scenarios="1" formatColumns="0" formatRows="0" autoFilter="0"/>
  <autoFilter ref="C124:K182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132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>
      <c r="B8" s="20"/>
      <c r="D8" s="120" t="s">
        <v>160</v>
      </c>
      <c r="L8" s="20"/>
    </row>
    <row r="9" spans="1:46" s="1" customFormat="1" ht="16.5" customHeight="1">
      <c r="B9" s="20"/>
      <c r="E9" s="331" t="s">
        <v>164</v>
      </c>
      <c r="F9" s="312"/>
      <c r="G9" s="312"/>
      <c r="H9" s="312"/>
      <c r="L9" s="20"/>
    </row>
    <row r="10" spans="1:46" s="1" customFormat="1" ht="12" customHeight="1">
      <c r="B10" s="20"/>
      <c r="D10" s="120" t="s">
        <v>168</v>
      </c>
      <c r="L10" s="20"/>
    </row>
    <row r="11" spans="1:46" s="2" customFormat="1" ht="16.5" customHeight="1">
      <c r="A11" s="34"/>
      <c r="B11" s="39"/>
      <c r="C11" s="34"/>
      <c r="D11" s="34"/>
      <c r="E11" s="333" t="s">
        <v>2505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35" t="s">
        <v>2713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2094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ROUND(J125,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ROUND((SUM(BE125:BE161)),  2)</f>
        <v>0</v>
      </c>
      <c r="G37" s="34"/>
      <c r="H37" s="34"/>
      <c r="I37" s="131">
        <v>0.21</v>
      </c>
      <c r="J37" s="130">
        <f>ROUND(((SUM(BE125:BE161))*I37),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ROUND((SUM(BF125:BF161)),  2)</f>
        <v>0</v>
      </c>
      <c r="G38" s="34"/>
      <c r="H38" s="34"/>
      <c r="I38" s="131">
        <v>0.15</v>
      </c>
      <c r="J38" s="130">
        <f>ROUND(((SUM(BF125:BF161))*I38),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ROUND((SUM(BG125:BG161)),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ROUND((SUM(BH125:BH161)),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ROUND((SUM(BI125:BI161)),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2505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14-50 - CHRÁNIČKA PRO PŘÍPOJKU TO HODONÍN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profesista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J125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2507</v>
      </c>
      <c r="E101" s="157"/>
      <c r="F101" s="157"/>
      <c r="G101" s="157"/>
      <c r="H101" s="157"/>
      <c r="I101" s="157"/>
      <c r="J101" s="158">
        <f>J126</f>
        <v>0</v>
      </c>
      <c r="K101" s="155"/>
      <c r="L101" s="15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17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9" t="str">
        <f>E7</f>
        <v>Hodonín, budova TO - zlepšení sociálního zázemí - I. etapa projekt</v>
      </c>
      <c r="F111" s="340"/>
      <c r="G111" s="340"/>
      <c r="H111" s="34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160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1" customFormat="1" ht="16.5" customHeight="1">
      <c r="B113" s="21"/>
      <c r="C113" s="22"/>
      <c r="D113" s="22"/>
      <c r="E113" s="339" t="s">
        <v>164</v>
      </c>
      <c r="F113" s="297"/>
      <c r="G113" s="297"/>
      <c r="H113" s="297"/>
      <c r="I113" s="22"/>
      <c r="J113" s="22"/>
      <c r="K113" s="22"/>
      <c r="L113" s="20"/>
    </row>
    <row r="114" spans="1:65" s="1" customFormat="1" ht="12" customHeight="1">
      <c r="B114" s="21"/>
      <c r="C114" s="29" t="s">
        <v>168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41" t="s">
        <v>2505</v>
      </c>
      <c r="F115" s="342"/>
      <c r="G115" s="342"/>
      <c r="H115" s="34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176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90" t="str">
        <f>E13</f>
        <v>14-50 - CHRÁNIČKA PRO PŘÍPOJKU TO HODONÍN</v>
      </c>
      <c r="F117" s="342"/>
      <c r="G117" s="342"/>
      <c r="H117" s="34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21</v>
      </c>
      <c r="D119" s="36"/>
      <c r="E119" s="36"/>
      <c r="F119" s="27" t="str">
        <f>F16</f>
        <v xml:space="preserve"> </v>
      </c>
      <c r="G119" s="36"/>
      <c r="H119" s="36"/>
      <c r="I119" s="29" t="s">
        <v>23</v>
      </c>
      <c r="J119" s="66" t="str">
        <f>IF(J16="","",J16)</f>
        <v>17. 5. 2022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25</v>
      </c>
      <c r="D121" s="36"/>
      <c r="E121" s="36"/>
      <c r="F121" s="27" t="str">
        <f>E19</f>
        <v>OBLASTNÍ ŘEDITELSTVÍ BRNO</v>
      </c>
      <c r="G121" s="36"/>
      <c r="H121" s="36"/>
      <c r="I121" s="29" t="s">
        <v>31</v>
      </c>
      <c r="J121" s="32" t="str">
        <f>E25</f>
        <v>Dopravní projektování, spol.s 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29</v>
      </c>
      <c r="D122" s="36"/>
      <c r="E122" s="36"/>
      <c r="F122" s="27" t="str">
        <f>IF(E22="","",E22)</f>
        <v>Vyplň údaj</v>
      </c>
      <c r="G122" s="36"/>
      <c r="H122" s="36"/>
      <c r="I122" s="29" t="s">
        <v>34</v>
      </c>
      <c r="J122" s="32" t="str">
        <f>E28</f>
        <v>profesista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0" customFormat="1" ht="29.25" customHeight="1">
      <c r="A124" s="160"/>
      <c r="B124" s="161"/>
      <c r="C124" s="162" t="s">
        <v>210</v>
      </c>
      <c r="D124" s="163" t="s">
        <v>63</v>
      </c>
      <c r="E124" s="163" t="s">
        <v>59</v>
      </c>
      <c r="F124" s="163" t="s">
        <v>60</v>
      </c>
      <c r="G124" s="163" t="s">
        <v>211</v>
      </c>
      <c r="H124" s="163" t="s">
        <v>212</v>
      </c>
      <c r="I124" s="163" t="s">
        <v>213</v>
      </c>
      <c r="J124" s="163" t="s">
        <v>186</v>
      </c>
      <c r="K124" s="164" t="s">
        <v>214</v>
      </c>
      <c r="L124" s="165"/>
      <c r="M124" s="75" t="s">
        <v>1</v>
      </c>
      <c r="N124" s="76" t="s">
        <v>42</v>
      </c>
      <c r="O124" s="76" t="s">
        <v>215</v>
      </c>
      <c r="P124" s="76" t="s">
        <v>216</v>
      </c>
      <c r="Q124" s="76" t="s">
        <v>217</v>
      </c>
      <c r="R124" s="76" t="s">
        <v>218</v>
      </c>
      <c r="S124" s="76" t="s">
        <v>219</v>
      </c>
      <c r="T124" s="77" t="s">
        <v>220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4"/>
      <c r="B125" s="35"/>
      <c r="C125" s="82" t="s">
        <v>221</v>
      </c>
      <c r="D125" s="36"/>
      <c r="E125" s="36"/>
      <c r="F125" s="36"/>
      <c r="G125" s="36"/>
      <c r="H125" s="36"/>
      <c r="I125" s="36"/>
      <c r="J125" s="166">
        <f>BK125</f>
        <v>0</v>
      </c>
      <c r="K125" s="36"/>
      <c r="L125" s="39"/>
      <c r="M125" s="78"/>
      <c r="N125" s="167"/>
      <c r="O125" s="79"/>
      <c r="P125" s="168">
        <f>P126</f>
        <v>0</v>
      </c>
      <c r="Q125" s="79"/>
      <c r="R125" s="168">
        <f>R126</f>
        <v>0</v>
      </c>
      <c r="S125" s="79"/>
      <c r="T125" s="169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77</v>
      </c>
      <c r="AU125" s="17" t="s">
        <v>188</v>
      </c>
      <c r="BK125" s="170">
        <f>BK126</f>
        <v>0</v>
      </c>
    </row>
    <row r="126" spans="1:65" s="11" customFormat="1" ht="25.9" customHeight="1">
      <c r="B126" s="171"/>
      <c r="C126" s="172"/>
      <c r="D126" s="173" t="s">
        <v>77</v>
      </c>
      <c r="E126" s="174" t="s">
        <v>955</v>
      </c>
      <c r="F126" s="174" t="s">
        <v>2508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SUM(P127:P161)</f>
        <v>0</v>
      </c>
      <c r="Q126" s="179"/>
      <c r="R126" s="180">
        <f>SUM(R127:R161)</f>
        <v>0</v>
      </c>
      <c r="S126" s="179"/>
      <c r="T126" s="181">
        <f>SUM(T127:T161)</f>
        <v>0</v>
      </c>
      <c r="AR126" s="182" t="s">
        <v>85</v>
      </c>
      <c r="AT126" s="183" t="s">
        <v>77</v>
      </c>
      <c r="AU126" s="183" t="s">
        <v>78</v>
      </c>
      <c r="AY126" s="182" t="s">
        <v>223</v>
      </c>
      <c r="BK126" s="184">
        <f>SUM(BK127:BK161)</f>
        <v>0</v>
      </c>
    </row>
    <row r="127" spans="1:65" s="2" customFormat="1" ht="16.5" customHeight="1">
      <c r="A127" s="34"/>
      <c r="B127" s="35"/>
      <c r="C127" s="185" t="s">
        <v>85</v>
      </c>
      <c r="D127" s="185" t="s">
        <v>224</v>
      </c>
      <c r="E127" s="186" t="s">
        <v>2600</v>
      </c>
      <c r="F127" s="187" t="s">
        <v>2601</v>
      </c>
      <c r="G127" s="188" t="s">
        <v>2714</v>
      </c>
      <c r="H127" s="189">
        <v>0.1</v>
      </c>
      <c r="I127" s="190"/>
      <c r="J127" s="191">
        <f>ROUND(I127*H127,2)</f>
        <v>0</v>
      </c>
      <c r="K127" s="187" t="s">
        <v>485</v>
      </c>
      <c r="L127" s="39"/>
      <c r="M127" s="192" t="s">
        <v>1</v>
      </c>
      <c r="N127" s="193" t="s">
        <v>43</v>
      </c>
      <c r="O127" s="71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85</v>
      </c>
      <c r="AT127" s="196" t="s">
        <v>224</v>
      </c>
      <c r="AU127" s="196" t="s">
        <v>85</v>
      </c>
      <c r="AY127" s="17" t="s">
        <v>223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85</v>
      </c>
      <c r="BK127" s="197">
        <f>ROUND(I127*H127,2)</f>
        <v>0</v>
      </c>
      <c r="BL127" s="17" t="s">
        <v>85</v>
      </c>
      <c r="BM127" s="196" t="s">
        <v>87</v>
      </c>
    </row>
    <row r="128" spans="1:65" s="2" customFormat="1" ht="24.2" customHeight="1">
      <c r="A128" s="34"/>
      <c r="B128" s="35"/>
      <c r="C128" s="185" t="s">
        <v>87</v>
      </c>
      <c r="D128" s="185" t="s">
        <v>224</v>
      </c>
      <c r="E128" s="186" t="s">
        <v>2715</v>
      </c>
      <c r="F128" s="187" t="s">
        <v>2716</v>
      </c>
      <c r="G128" s="188" t="s">
        <v>268</v>
      </c>
      <c r="H128" s="189">
        <v>75</v>
      </c>
      <c r="I128" s="190"/>
      <c r="J128" s="191">
        <f>ROUND(I128*H128,2)</f>
        <v>0</v>
      </c>
      <c r="K128" s="187" t="s">
        <v>485</v>
      </c>
      <c r="L128" s="39"/>
      <c r="M128" s="192" t="s">
        <v>1</v>
      </c>
      <c r="N128" s="193" t="s">
        <v>43</v>
      </c>
      <c r="O128" s="71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6" t="s">
        <v>85</v>
      </c>
      <c r="AT128" s="196" t="s">
        <v>224</v>
      </c>
      <c r="AU128" s="196" t="s">
        <v>85</v>
      </c>
      <c r="AY128" s="17" t="s">
        <v>223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85</v>
      </c>
      <c r="BK128" s="197">
        <f>ROUND(I128*H128,2)</f>
        <v>0</v>
      </c>
      <c r="BL128" s="17" t="s">
        <v>85</v>
      </c>
      <c r="BM128" s="196" t="s">
        <v>229</v>
      </c>
    </row>
    <row r="129" spans="1:65" s="2" customFormat="1" ht="19.5">
      <c r="A129" s="34"/>
      <c r="B129" s="35"/>
      <c r="C129" s="36"/>
      <c r="D129" s="200" t="s">
        <v>337</v>
      </c>
      <c r="E129" s="36"/>
      <c r="F129" s="241" t="s">
        <v>2514</v>
      </c>
      <c r="G129" s="36"/>
      <c r="H129" s="36"/>
      <c r="I129" s="242"/>
      <c r="J129" s="36"/>
      <c r="K129" s="36"/>
      <c r="L129" s="39"/>
      <c r="M129" s="243"/>
      <c r="N129" s="244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337</v>
      </c>
      <c r="AU129" s="17" t="s">
        <v>85</v>
      </c>
    </row>
    <row r="130" spans="1:65" s="2" customFormat="1" ht="16.5" customHeight="1">
      <c r="A130" s="34"/>
      <c r="B130" s="35"/>
      <c r="C130" s="185" t="s">
        <v>95</v>
      </c>
      <c r="D130" s="185" t="s">
        <v>224</v>
      </c>
      <c r="E130" s="186" t="s">
        <v>2717</v>
      </c>
      <c r="F130" s="187" t="s">
        <v>2718</v>
      </c>
      <c r="G130" s="188" t="s">
        <v>268</v>
      </c>
      <c r="H130" s="189">
        <v>75</v>
      </c>
      <c r="I130" s="190"/>
      <c r="J130" s="191">
        <f>ROUND(I130*H130,2)</f>
        <v>0</v>
      </c>
      <c r="K130" s="187" t="s">
        <v>485</v>
      </c>
      <c r="L130" s="39"/>
      <c r="M130" s="192" t="s">
        <v>1</v>
      </c>
      <c r="N130" s="193" t="s">
        <v>43</v>
      </c>
      <c r="O130" s="71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85</v>
      </c>
      <c r="AT130" s="196" t="s">
        <v>224</v>
      </c>
      <c r="AU130" s="196" t="s">
        <v>85</v>
      </c>
      <c r="AY130" s="17" t="s">
        <v>223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85</v>
      </c>
      <c r="BK130" s="197">
        <f>ROUND(I130*H130,2)</f>
        <v>0</v>
      </c>
      <c r="BL130" s="17" t="s">
        <v>85</v>
      </c>
      <c r="BM130" s="196" t="s">
        <v>255</v>
      </c>
    </row>
    <row r="131" spans="1:65" s="2" customFormat="1" ht="19.5">
      <c r="A131" s="34"/>
      <c r="B131" s="35"/>
      <c r="C131" s="36"/>
      <c r="D131" s="200" t="s">
        <v>337</v>
      </c>
      <c r="E131" s="36"/>
      <c r="F131" s="241" t="s">
        <v>2514</v>
      </c>
      <c r="G131" s="36"/>
      <c r="H131" s="36"/>
      <c r="I131" s="242"/>
      <c r="J131" s="36"/>
      <c r="K131" s="36"/>
      <c r="L131" s="39"/>
      <c r="M131" s="243"/>
      <c r="N131" s="24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337</v>
      </c>
      <c r="AU131" s="17" t="s">
        <v>85</v>
      </c>
    </row>
    <row r="132" spans="1:65" s="2" customFormat="1" ht="21.75" customHeight="1">
      <c r="A132" s="34"/>
      <c r="B132" s="35"/>
      <c r="C132" s="185" t="s">
        <v>229</v>
      </c>
      <c r="D132" s="185" t="s">
        <v>224</v>
      </c>
      <c r="E132" s="186" t="s">
        <v>2719</v>
      </c>
      <c r="F132" s="187" t="s">
        <v>2720</v>
      </c>
      <c r="G132" s="188" t="s">
        <v>2721</v>
      </c>
      <c r="H132" s="189">
        <v>1</v>
      </c>
      <c r="I132" s="190"/>
      <c r="J132" s="191">
        <f>ROUND(I132*H132,2)</f>
        <v>0</v>
      </c>
      <c r="K132" s="187" t="s">
        <v>485</v>
      </c>
      <c r="L132" s="39"/>
      <c r="M132" s="192" t="s">
        <v>1</v>
      </c>
      <c r="N132" s="193" t="s">
        <v>43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85</v>
      </c>
      <c r="AT132" s="196" t="s">
        <v>224</v>
      </c>
      <c r="AU132" s="196" t="s">
        <v>85</v>
      </c>
      <c r="AY132" s="17" t="s">
        <v>223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85</v>
      </c>
      <c r="BK132" s="197">
        <f>ROUND(I132*H132,2)</f>
        <v>0</v>
      </c>
      <c r="BL132" s="17" t="s">
        <v>85</v>
      </c>
      <c r="BM132" s="196" t="s">
        <v>267</v>
      </c>
    </row>
    <row r="133" spans="1:65" s="2" customFormat="1" ht="19.5">
      <c r="A133" s="34"/>
      <c r="B133" s="35"/>
      <c r="C133" s="36"/>
      <c r="D133" s="200" t="s">
        <v>337</v>
      </c>
      <c r="E133" s="36"/>
      <c r="F133" s="241" t="s">
        <v>2514</v>
      </c>
      <c r="G133" s="36"/>
      <c r="H133" s="36"/>
      <c r="I133" s="242"/>
      <c r="J133" s="36"/>
      <c r="K133" s="36"/>
      <c r="L133" s="39"/>
      <c r="M133" s="243"/>
      <c r="N133" s="24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337</v>
      </c>
      <c r="AU133" s="17" t="s">
        <v>85</v>
      </c>
    </row>
    <row r="134" spans="1:65" s="2" customFormat="1" ht="16.5" customHeight="1">
      <c r="A134" s="34"/>
      <c r="B134" s="35"/>
      <c r="C134" s="185" t="s">
        <v>250</v>
      </c>
      <c r="D134" s="185" t="s">
        <v>224</v>
      </c>
      <c r="E134" s="186" t="s">
        <v>2722</v>
      </c>
      <c r="F134" s="187" t="s">
        <v>2723</v>
      </c>
      <c r="G134" s="188" t="s">
        <v>268</v>
      </c>
      <c r="H134" s="189">
        <v>1</v>
      </c>
      <c r="I134" s="190"/>
      <c r="J134" s="191">
        <f>ROUND(I134*H134,2)</f>
        <v>0</v>
      </c>
      <c r="K134" s="187" t="s">
        <v>485</v>
      </c>
      <c r="L134" s="39"/>
      <c r="M134" s="192" t="s">
        <v>1</v>
      </c>
      <c r="N134" s="193" t="s">
        <v>43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85</v>
      </c>
      <c r="AT134" s="196" t="s">
        <v>224</v>
      </c>
      <c r="AU134" s="196" t="s">
        <v>85</v>
      </c>
      <c r="AY134" s="17" t="s">
        <v>223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85</v>
      </c>
      <c r="BK134" s="197">
        <f>ROUND(I134*H134,2)</f>
        <v>0</v>
      </c>
      <c r="BL134" s="17" t="s">
        <v>85</v>
      </c>
      <c r="BM134" s="196" t="s">
        <v>280</v>
      </c>
    </row>
    <row r="135" spans="1:65" s="2" customFormat="1" ht="19.5">
      <c r="A135" s="34"/>
      <c r="B135" s="35"/>
      <c r="C135" s="36"/>
      <c r="D135" s="200" t="s">
        <v>337</v>
      </c>
      <c r="E135" s="36"/>
      <c r="F135" s="241" t="s">
        <v>2514</v>
      </c>
      <c r="G135" s="36"/>
      <c r="H135" s="36"/>
      <c r="I135" s="242"/>
      <c r="J135" s="36"/>
      <c r="K135" s="36"/>
      <c r="L135" s="39"/>
      <c r="M135" s="243"/>
      <c r="N135" s="244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337</v>
      </c>
      <c r="AU135" s="17" t="s">
        <v>85</v>
      </c>
    </row>
    <row r="136" spans="1:65" s="2" customFormat="1" ht="21.75" customHeight="1">
      <c r="A136" s="34"/>
      <c r="B136" s="35"/>
      <c r="C136" s="185" t="s">
        <v>255</v>
      </c>
      <c r="D136" s="185" t="s">
        <v>224</v>
      </c>
      <c r="E136" s="186" t="s">
        <v>2724</v>
      </c>
      <c r="F136" s="187" t="s">
        <v>2725</v>
      </c>
      <c r="G136" s="188" t="s">
        <v>2511</v>
      </c>
      <c r="H136" s="189">
        <v>1</v>
      </c>
      <c r="I136" s="190"/>
      <c r="J136" s="191">
        <f>ROUND(I136*H136,2)</f>
        <v>0</v>
      </c>
      <c r="K136" s="187" t="s">
        <v>485</v>
      </c>
      <c r="L136" s="39"/>
      <c r="M136" s="192" t="s">
        <v>1</v>
      </c>
      <c r="N136" s="193" t="s">
        <v>43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85</v>
      </c>
      <c r="AT136" s="196" t="s">
        <v>224</v>
      </c>
      <c r="AU136" s="196" t="s">
        <v>85</v>
      </c>
      <c r="AY136" s="17" t="s">
        <v>223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85</v>
      </c>
      <c r="BK136" s="197">
        <f>ROUND(I136*H136,2)</f>
        <v>0</v>
      </c>
      <c r="BL136" s="17" t="s">
        <v>85</v>
      </c>
      <c r="BM136" s="196" t="s">
        <v>289</v>
      </c>
    </row>
    <row r="137" spans="1:65" s="2" customFormat="1" ht="19.5">
      <c r="A137" s="34"/>
      <c r="B137" s="35"/>
      <c r="C137" s="36"/>
      <c r="D137" s="200" t="s">
        <v>337</v>
      </c>
      <c r="E137" s="36"/>
      <c r="F137" s="241" t="s">
        <v>2514</v>
      </c>
      <c r="G137" s="36"/>
      <c r="H137" s="36"/>
      <c r="I137" s="242"/>
      <c r="J137" s="36"/>
      <c r="K137" s="36"/>
      <c r="L137" s="39"/>
      <c r="M137" s="243"/>
      <c r="N137" s="24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337</v>
      </c>
      <c r="AU137" s="17" t="s">
        <v>85</v>
      </c>
    </row>
    <row r="138" spans="1:65" s="2" customFormat="1" ht="16.5" customHeight="1">
      <c r="A138" s="34"/>
      <c r="B138" s="35"/>
      <c r="C138" s="185" t="s">
        <v>259</v>
      </c>
      <c r="D138" s="185" t="s">
        <v>224</v>
      </c>
      <c r="E138" s="186" t="s">
        <v>2726</v>
      </c>
      <c r="F138" s="187" t="s">
        <v>2727</v>
      </c>
      <c r="G138" s="188" t="s">
        <v>2511</v>
      </c>
      <c r="H138" s="189">
        <v>1</v>
      </c>
      <c r="I138" s="190"/>
      <c r="J138" s="191">
        <f>ROUND(I138*H138,2)</f>
        <v>0</v>
      </c>
      <c r="K138" s="187" t="s">
        <v>485</v>
      </c>
      <c r="L138" s="39"/>
      <c r="M138" s="192" t="s">
        <v>1</v>
      </c>
      <c r="N138" s="193" t="s">
        <v>43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85</v>
      </c>
      <c r="AT138" s="196" t="s">
        <v>224</v>
      </c>
      <c r="AU138" s="196" t="s">
        <v>85</v>
      </c>
      <c r="AY138" s="17" t="s">
        <v>223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85</v>
      </c>
      <c r="BK138" s="197">
        <f>ROUND(I138*H138,2)</f>
        <v>0</v>
      </c>
      <c r="BL138" s="17" t="s">
        <v>85</v>
      </c>
      <c r="BM138" s="196" t="s">
        <v>301</v>
      </c>
    </row>
    <row r="139" spans="1:65" s="2" customFormat="1" ht="19.5">
      <c r="A139" s="34"/>
      <c r="B139" s="35"/>
      <c r="C139" s="36"/>
      <c r="D139" s="200" t="s">
        <v>337</v>
      </c>
      <c r="E139" s="36"/>
      <c r="F139" s="241" t="s">
        <v>2514</v>
      </c>
      <c r="G139" s="36"/>
      <c r="H139" s="36"/>
      <c r="I139" s="242"/>
      <c r="J139" s="36"/>
      <c r="K139" s="36"/>
      <c r="L139" s="39"/>
      <c r="M139" s="243"/>
      <c r="N139" s="244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337</v>
      </c>
      <c r="AU139" s="17" t="s">
        <v>85</v>
      </c>
    </row>
    <row r="140" spans="1:65" s="2" customFormat="1" ht="24.2" customHeight="1">
      <c r="A140" s="34"/>
      <c r="B140" s="35"/>
      <c r="C140" s="185" t="s">
        <v>267</v>
      </c>
      <c r="D140" s="185" t="s">
        <v>224</v>
      </c>
      <c r="E140" s="186" t="s">
        <v>2728</v>
      </c>
      <c r="F140" s="187" t="s">
        <v>2729</v>
      </c>
      <c r="G140" s="188" t="s">
        <v>227</v>
      </c>
      <c r="H140" s="189">
        <v>54</v>
      </c>
      <c r="I140" s="190"/>
      <c r="J140" s="191">
        <f>ROUND(I140*H140,2)</f>
        <v>0</v>
      </c>
      <c r="K140" s="187" t="s">
        <v>485</v>
      </c>
      <c r="L140" s="39"/>
      <c r="M140" s="192" t="s">
        <v>1</v>
      </c>
      <c r="N140" s="193" t="s">
        <v>43</v>
      </c>
      <c r="O140" s="71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85</v>
      </c>
      <c r="AT140" s="196" t="s">
        <v>224</v>
      </c>
      <c r="AU140" s="196" t="s">
        <v>85</v>
      </c>
      <c r="AY140" s="17" t="s">
        <v>223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85</v>
      </c>
      <c r="BK140" s="197">
        <f>ROUND(I140*H140,2)</f>
        <v>0</v>
      </c>
      <c r="BL140" s="17" t="s">
        <v>85</v>
      </c>
      <c r="BM140" s="196" t="s">
        <v>318</v>
      </c>
    </row>
    <row r="141" spans="1:65" s="2" customFormat="1" ht="19.5">
      <c r="A141" s="34"/>
      <c r="B141" s="35"/>
      <c r="C141" s="36"/>
      <c r="D141" s="200" t="s">
        <v>337</v>
      </c>
      <c r="E141" s="36"/>
      <c r="F141" s="241" t="s">
        <v>2514</v>
      </c>
      <c r="G141" s="36"/>
      <c r="H141" s="36"/>
      <c r="I141" s="242"/>
      <c r="J141" s="36"/>
      <c r="K141" s="36"/>
      <c r="L141" s="39"/>
      <c r="M141" s="243"/>
      <c r="N141" s="244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337</v>
      </c>
      <c r="AU141" s="17" t="s">
        <v>85</v>
      </c>
    </row>
    <row r="142" spans="1:65" s="2" customFormat="1" ht="16.5" customHeight="1">
      <c r="A142" s="34"/>
      <c r="B142" s="35"/>
      <c r="C142" s="185" t="s">
        <v>272</v>
      </c>
      <c r="D142" s="185" t="s">
        <v>224</v>
      </c>
      <c r="E142" s="186" t="s">
        <v>2730</v>
      </c>
      <c r="F142" s="187" t="s">
        <v>2731</v>
      </c>
      <c r="G142" s="188" t="s">
        <v>227</v>
      </c>
      <c r="H142" s="189">
        <v>54</v>
      </c>
      <c r="I142" s="190"/>
      <c r="J142" s="191">
        <f>ROUND(I142*H142,2)</f>
        <v>0</v>
      </c>
      <c r="K142" s="187" t="s">
        <v>485</v>
      </c>
      <c r="L142" s="39"/>
      <c r="M142" s="192" t="s">
        <v>1</v>
      </c>
      <c r="N142" s="193" t="s">
        <v>43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85</v>
      </c>
      <c r="AT142" s="196" t="s">
        <v>224</v>
      </c>
      <c r="AU142" s="196" t="s">
        <v>85</v>
      </c>
      <c r="AY142" s="17" t="s">
        <v>223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85</v>
      </c>
      <c r="BK142" s="197">
        <f>ROUND(I142*H142,2)</f>
        <v>0</v>
      </c>
      <c r="BL142" s="17" t="s">
        <v>85</v>
      </c>
      <c r="BM142" s="196" t="s">
        <v>329</v>
      </c>
    </row>
    <row r="143" spans="1:65" s="2" customFormat="1" ht="19.5">
      <c r="A143" s="34"/>
      <c r="B143" s="35"/>
      <c r="C143" s="36"/>
      <c r="D143" s="200" t="s">
        <v>337</v>
      </c>
      <c r="E143" s="36"/>
      <c r="F143" s="241" t="s">
        <v>2514</v>
      </c>
      <c r="G143" s="36"/>
      <c r="H143" s="36"/>
      <c r="I143" s="242"/>
      <c r="J143" s="36"/>
      <c r="K143" s="36"/>
      <c r="L143" s="39"/>
      <c r="M143" s="243"/>
      <c r="N143" s="24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337</v>
      </c>
      <c r="AU143" s="17" t="s">
        <v>85</v>
      </c>
    </row>
    <row r="144" spans="1:65" s="2" customFormat="1" ht="24.2" customHeight="1">
      <c r="A144" s="34"/>
      <c r="B144" s="35"/>
      <c r="C144" s="185" t="s">
        <v>280</v>
      </c>
      <c r="D144" s="185" t="s">
        <v>224</v>
      </c>
      <c r="E144" s="186" t="s">
        <v>2732</v>
      </c>
      <c r="F144" s="187" t="s">
        <v>2733</v>
      </c>
      <c r="G144" s="188" t="s">
        <v>268</v>
      </c>
      <c r="H144" s="189">
        <v>75</v>
      </c>
      <c r="I144" s="190"/>
      <c r="J144" s="191">
        <f>ROUND(I144*H144,2)</f>
        <v>0</v>
      </c>
      <c r="K144" s="187" t="s">
        <v>485</v>
      </c>
      <c r="L144" s="39"/>
      <c r="M144" s="192" t="s">
        <v>1</v>
      </c>
      <c r="N144" s="193" t="s">
        <v>43</v>
      </c>
      <c r="O144" s="71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85</v>
      </c>
      <c r="AT144" s="196" t="s">
        <v>224</v>
      </c>
      <c r="AU144" s="196" t="s">
        <v>85</v>
      </c>
      <c r="AY144" s="17" t="s">
        <v>223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85</v>
      </c>
      <c r="BK144" s="197">
        <f>ROUND(I144*H144,2)</f>
        <v>0</v>
      </c>
      <c r="BL144" s="17" t="s">
        <v>85</v>
      </c>
      <c r="BM144" s="196" t="s">
        <v>340</v>
      </c>
    </row>
    <row r="145" spans="1:65" s="2" customFormat="1" ht="19.5">
      <c r="A145" s="34"/>
      <c r="B145" s="35"/>
      <c r="C145" s="36"/>
      <c r="D145" s="200" t="s">
        <v>337</v>
      </c>
      <c r="E145" s="36"/>
      <c r="F145" s="241" t="s">
        <v>2514</v>
      </c>
      <c r="G145" s="36"/>
      <c r="H145" s="36"/>
      <c r="I145" s="242"/>
      <c r="J145" s="36"/>
      <c r="K145" s="36"/>
      <c r="L145" s="39"/>
      <c r="M145" s="243"/>
      <c r="N145" s="244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337</v>
      </c>
      <c r="AU145" s="17" t="s">
        <v>85</v>
      </c>
    </row>
    <row r="146" spans="1:65" s="2" customFormat="1" ht="16.5" customHeight="1">
      <c r="A146" s="34"/>
      <c r="B146" s="35"/>
      <c r="C146" s="185" t="s">
        <v>285</v>
      </c>
      <c r="D146" s="185" t="s">
        <v>224</v>
      </c>
      <c r="E146" s="186" t="s">
        <v>2734</v>
      </c>
      <c r="F146" s="187" t="s">
        <v>2735</v>
      </c>
      <c r="G146" s="188" t="s">
        <v>268</v>
      </c>
      <c r="H146" s="189">
        <v>75</v>
      </c>
      <c r="I146" s="190"/>
      <c r="J146" s="191">
        <f>ROUND(I146*H146,2)</f>
        <v>0</v>
      </c>
      <c r="K146" s="187" t="s">
        <v>485</v>
      </c>
      <c r="L146" s="39"/>
      <c r="M146" s="192" t="s">
        <v>1</v>
      </c>
      <c r="N146" s="193" t="s">
        <v>43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85</v>
      </c>
      <c r="AT146" s="196" t="s">
        <v>224</v>
      </c>
      <c r="AU146" s="196" t="s">
        <v>85</v>
      </c>
      <c r="AY146" s="17" t="s">
        <v>223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85</v>
      </c>
      <c r="BK146" s="197">
        <f>ROUND(I146*H146,2)</f>
        <v>0</v>
      </c>
      <c r="BL146" s="17" t="s">
        <v>85</v>
      </c>
      <c r="BM146" s="196" t="s">
        <v>350</v>
      </c>
    </row>
    <row r="147" spans="1:65" s="2" customFormat="1" ht="19.5">
      <c r="A147" s="34"/>
      <c r="B147" s="35"/>
      <c r="C147" s="36"/>
      <c r="D147" s="200" t="s">
        <v>337</v>
      </c>
      <c r="E147" s="36"/>
      <c r="F147" s="241" t="s">
        <v>2514</v>
      </c>
      <c r="G147" s="36"/>
      <c r="H147" s="36"/>
      <c r="I147" s="242"/>
      <c r="J147" s="36"/>
      <c r="K147" s="36"/>
      <c r="L147" s="39"/>
      <c r="M147" s="243"/>
      <c r="N147" s="244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337</v>
      </c>
      <c r="AU147" s="17" t="s">
        <v>85</v>
      </c>
    </row>
    <row r="148" spans="1:65" s="2" customFormat="1" ht="24.2" customHeight="1">
      <c r="A148" s="34"/>
      <c r="B148" s="35"/>
      <c r="C148" s="185" t="s">
        <v>289</v>
      </c>
      <c r="D148" s="185" t="s">
        <v>224</v>
      </c>
      <c r="E148" s="186" t="s">
        <v>2736</v>
      </c>
      <c r="F148" s="187" t="s">
        <v>2737</v>
      </c>
      <c r="G148" s="188" t="s">
        <v>2511</v>
      </c>
      <c r="H148" s="189">
        <v>1</v>
      </c>
      <c r="I148" s="190"/>
      <c r="J148" s="191">
        <f>ROUND(I148*H148,2)</f>
        <v>0</v>
      </c>
      <c r="K148" s="187" t="s">
        <v>485</v>
      </c>
      <c r="L148" s="39"/>
      <c r="M148" s="192" t="s">
        <v>1</v>
      </c>
      <c r="N148" s="193" t="s">
        <v>43</v>
      </c>
      <c r="O148" s="71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85</v>
      </c>
      <c r="AT148" s="196" t="s">
        <v>224</v>
      </c>
      <c r="AU148" s="196" t="s">
        <v>85</v>
      </c>
      <c r="AY148" s="17" t="s">
        <v>223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85</v>
      </c>
      <c r="BK148" s="197">
        <f>ROUND(I148*H148,2)</f>
        <v>0</v>
      </c>
      <c r="BL148" s="17" t="s">
        <v>85</v>
      </c>
      <c r="BM148" s="196" t="s">
        <v>382</v>
      </c>
    </row>
    <row r="149" spans="1:65" s="2" customFormat="1" ht="19.5">
      <c r="A149" s="34"/>
      <c r="B149" s="35"/>
      <c r="C149" s="36"/>
      <c r="D149" s="200" t="s">
        <v>337</v>
      </c>
      <c r="E149" s="36"/>
      <c r="F149" s="241" t="s">
        <v>2514</v>
      </c>
      <c r="G149" s="36"/>
      <c r="H149" s="36"/>
      <c r="I149" s="242"/>
      <c r="J149" s="36"/>
      <c r="K149" s="36"/>
      <c r="L149" s="39"/>
      <c r="M149" s="243"/>
      <c r="N149" s="244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337</v>
      </c>
      <c r="AU149" s="17" t="s">
        <v>85</v>
      </c>
    </row>
    <row r="150" spans="1:65" s="2" customFormat="1" ht="21.75" customHeight="1">
      <c r="A150" s="34"/>
      <c r="B150" s="35"/>
      <c r="C150" s="185" t="s">
        <v>295</v>
      </c>
      <c r="D150" s="185" t="s">
        <v>224</v>
      </c>
      <c r="E150" s="186" t="s">
        <v>2738</v>
      </c>
      <c r="F150" s="187" t="s">
        <v>2739</v>
      </c>
      <c r="G150" s="188" t="s">
        <v>2511</v>
      </c>
      <c r="H150" s="189">
        <v>1</v>
      </c>
      <c r="I150" s="190"/>
      <c r="J150" s="191">
        <f>ROUND(I150*H150,2)</f>
        <v>0</v>
      </c>
      <c r="K150" s="187" t="s">
        <v>485</v>
      </c>
      <c r="L150" s="39"/>
      <c r="M150" s="192" t="s">
        <v>1</v>
      </c>
      <c r="N150" s="193" t="s">
        <v>43</v>
      </c>
      <c r="O150" s="71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85</v>
      </c>
      <c r="AT150" s="196" t="s">
        <v>224</v>
      </c>
      <c r="AU150" s="196" t="s">
        <v>85</v>
      </c>
      <c r="AY150" s="17" t="s">
        <v>223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85</v>
      </c>
      <c r="BK150" s="197">
        <f>ROUND(I150*H150,2)</f>
        <v>0</v>
      </c>
      <c r="BL150" s="17" t="s">
        <v>85</v>
      </c>
      <c r="BM150" s="196" t="s">
        <v>392</v>
      </c>
    </row>
    <row r="151" spans="1:65" s="2" customFormat="1" ht="19.5">
      <c r="A151" s="34"/>
      <c r="B151" s="35"/>
      <c r="C151" s="36"/>
      <c r="D151" s="200" t="s">
        <v>337</v>
      </c>
      <c r="E151" s="36"/>
      <c r="F151" s="241" t="s">
        <v>2514</v>
      </c>
      <c r="G151" s="36"/>
      <c r="H151" s="36"/>
      <c r="I151" s="242"/>
      <c r="J151" s="36"/>
      <c r="K151" s="36"/>
      <c r="L151" s="39"/>
      <c r="M151" s="243"/>
      <c r="N151" s="24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337</v>
      </c>
      <c r="AU151" s="17" t="s">
        <v>85</v>
      </c>
    </row>
    <row r="152" spans="1:65" s="2" customFormat="1" ht="37.9" customHeight="1">
      <c r="A152" s="34"/>
      <c r="B152" s="35"/>
      <c r="C152" s="185" t="s">
        <v>301</v>
      </c>
      <c r="D152" s="185" t="s">
        <v>224</v>
      </c>
      <c r="E152" s="186" t="s">
        <v>2740</v>
      </c>
      <c r="F152" s="187" t="s">
        <v>2741</v>
      </c>
      <c r="G152" s="188" t="s">
        <v>2511</v>
      </c>
      <c r="H152" s="189">
        <v>2</v>
      </c>
      <c r="I152" s="190"/>
      <c r="J152" s="191">
        <f>ROUND(I152*H152,2)</f>
        <v>0</v>
      </c>
      <c r="K152" s="187" t="s">
        <v>485</v>
      </c>
      <c r="L152" s="39"/>
      <c r="M152" s="192" t="s">
        <v>1</v>
      </c>
      <c r="N152" s="193" t="s">
        <v>43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85</v>
      </c>
      <c r="AT152" s="196" t="s">
        <v>224</v>
      </c>
      <c r="AU152" s="196" t="s">
        <v>85</v>
      </c>
      <c r="AY152" s="17" t="s">
        <v>223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85</v>
      </c>
      <c r="BK152" s="197">
        <f>ROUND(I152*H152,2)</f>
        <v>0</v>
      </c>
      <c r="BL152" s="17" t="s">
        <v>85</v>
      </c>
      <c r="BM152" s="196" t="s">
        <v>406</v>
      </c>
    </row>
    <row r="153" spans="1:65" s="2" customFormat="1" ht="19.5">
      <c r="A153" s="34"/>
      <c r="B153" s="35"/>
      <c r="C153" s="36"/>
      <c r="D153" s="200" t="s">
        <v>337</v>
      </c>
      <c r="E153" s="36"/>
      <c r="F153" s="241" t="s">
        <v>2514</v>
      </c>
      <c r="G153" s="36"/>
      <c r="H153" s="36"/>
      <c r="I153" s="242"/>
      <c r="J153" s="36"/>
      <c r="K153" s="36"/>
      <c r="L153" s="39"/>
      <c r="M153" s="243"/>
      <c r="N153" s="244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337</v>
      </c>
      <c r="AU153" s="17" t="s">
        <v>85</v>
      </c>
    </row>
    <row r="154" spans="1:65" s="2" customFormat="1" ht="33" customHeight="1">
      <c r="A154" s="34"/>
      <c r="B154" s="35"/>
      <c r="C154" s="185" t="s">
        <v>8</v>
      </c>
      <c r="D154" s="185" t="s">
        <v>224</v>
      </c>
      <c r="E154" s="186" t="s">
        <v>2598</v>
      </c>
      <c r="F154" s="187" t="s">
        <v>2599</v>
      </c>
      <c r="G154" s="188" t="s">
        <v>2591</v>
      </c>
      <c r="H154" s="189">
        <v>1</v>
      </c>
      <c r="I154" s="190"/>
      <c r="J154" s="191">
        <f>ROUND(I154*H154,2)</f>
        <v>0</v>
      </c>
      <c r="K154" s="187" t="s">
        <v>485</v>
      </c>
      <c r="L154" s="39"/>
      <c r="M154" s="192" t="s">
        <v>1</v>
      </c>
      <c r="N154" s="193" t="s">
        <v>43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85</v>
      </c>
      <c r="AT154" s="196" t="s">
        <v>224</v>
      </c>
      <c r="AU154" s="196" t="s">
        <v>85</v>
      </c>
      <c r="AY154" s="17" t="s">
        <v>223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85</v>
      </c>
      <c r="BK154" s="197">
        <f>ROUND(I154*H154,2)</f>
        <v>0</v>
      </c>
      <c r="BL154" s="17" t="s">
        <v>85</v>
      </c>
      <c r="BM154" s="196" t="s">
        <v>417</v>
      </c>
    </row>
    <row r="155" spans="1:65" s="2" customFormat="1" ht="19.5">
      <c r="A155" s="34"/>
      <c r="B155" s="35"/>
      <c r="C155" s="36"/>
      <c r="D155" s="200" t="s">
        <v>337</v>
      </c>
      <c r="E155" s="36"/>
      <c r="F155" s="241" t="s">
        <v>2514</v>
      </c>
      <c r="G155" s="36"/>
      <c r="H155" s="36"/>
      <c r="I155" s="242"/>
      <c r="J155" s="36"/>
      <c r="K155" s="36"/>
      <c r="L155" s="39"/>
      <c r="M155" s="243"/>
      <c r="N155" s="244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337</v>
      </c>
      <c r="AU155" s="17" t="s">
        <v>85</v>
      </c>
    </row>
    <row r="156" spans="1:65" s="2" customFormat="1" ht="21.75" customHeight="1">
      <c r="A156" s="34"/>
      <c r="B156" s="35"/>
      <c r="C156" s="185" t="s">
        <v>318</v>
      </c>
      <c r="D156" s="185" t="s">
        <v>224</v>
      </c>
      <c r="E156" s="186" t="s">
        <v>2602</v>
      </c>
      <c r="F156" s="187" t="s">
        <v>2603</v>
      </c>
      <c r="G156" s="188" t="s">
        <v>2462</v>
      </c>
      <c r="H156" s="189">
        <v>16</v>
      </c>
      <c r="I156" s="190"/>
      <c r="J156" s="191">
        <f>ROUND(I156*H156,2)</f>
        <v>0</v>
      </c>
      <c r="K156" s="187" t="s">
        <v>485</v>
      </c>
      <c r="L156" s="39"/>
      <c r="M156" s="192" t="s">
        <v>1</v>
      </c>
      <c r="N156" s="193" t="s">
        <v>43</v>
      </c>
      <c r="O156" s="71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85</v>
      </c>
      <c r="AT156" s="196" t="s">
        <v>224</v>
      </c>
      <c r="AU156" s="196" t="s">
        <v>85</v>
      </c>
      <c r="AY156" s="17" t="s">
        <v>223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85</v>
      </c>
      <c r="BK156" s="197">
        <f>ROUND(I156*H156,2)</f>
        <v>0</v>
      </c>
      <c r="BL156" s="17" t="s">
        <v>85</v>
      </c>
      <c r="BM156" s="196" t="s">
        <v>482</v>
      </c>
    </row>
    <row r="157" spans="1:65" s="2" customFormat="1" ht="19.5">
      <c r="A157" s="34"/>
      <c r="B157" s="35"/>
      <c r="C157" s="36"/>
      <c r="D157" s="200" t="s">
        <v>337</v>
      </c>
      <c r="E157" s="36"/>
      <c r="F157" s="241" t="s">
        <v>2514</v>
      </c>
      <c r="G157" s="36"/>
      <c r="H157" s="36"/>
      <c r="I157" s="242"/>
      <c r="J157" s="36"/>
      <c r="K157" s="36"/>
      <c r="L157" s="39"/>
      <c r="M157" s="243"/>
      <c r="N157" s="24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337</v>
      </c>
      <c r="AU157" s="17" t="s">
        <v>85</v>
      </c>
    </row>
    <row r="158" spans="1:65" s="2" customFormat="1" ht="16.5" customHeight="1">
      <c r="A158" s="34"/>
      <c r="B158" s="35"/>
      <c r="C158" s="185" t="s">
        <v>324</v>
      </c>
      <c r="D158" s="185" t="s">
        <v>224</v>
      </c>
      <c r="E158" s="186" t="s">
        <v>2604</v>
      </c>
      <c r="F158" s="187" t="s">
        <v>2605</v>
      </c>
      <c r="G158" s="188" t="s">
        <v>2462</v>
      </c>
      <c r="H158" s="189">
        <v>48</v>
      </c>
      <c r="I158" s="190"/>
      <c r="J158" s="191">
        <f>ROUND(I158*H158,2)</f>
        <v>0</v>
      </c>
      <c r="K158" s="187" t="s">
        <v>485</v>
      </c>
      <c r="L158" s="39"/>
      <c r="M158" s="192" t="s">
        <v>1</v>
      </c>
      <c r="N158" s="193" t="s">
        <v>43</v>
      </c>
      <c r="O158" s="71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85</v>
      </c>
      <c r="AT158" s="196" t="s">
        <v>224</v>
      </c>
      <c r="AU158" s="196" t="s">
        <v>85</v>
      </c>
      <c r="AY158" s="17" t="s">
        <v>223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85</v>
      </c>
      <c r="BK158" s="197">
        <f>ROUND(I158*H158,2)</f>
        <v>0</v>
      </c>
      <c r="BL158" s="17" t="s">
        <v>85</v>
      </c>
      <c r="BM158" s="196" t="s">
        <v>497</v>
      </c>
    </row>
    <row r="159" spans="1:65" s="2" customFormat="1" ht="19.5">
      <c r="A159" s="34"/>
      <c r="B159" s="35"/>
      <c r="C159" s="36"/>
      <c r="D159" s="200" t="s">
        <v>337</v>
      </c>
      <c r="E159" s="36"/>
      <c r="F159" s="241" t="s">
        <v>2514</v>
      </c>
      <c r="G159" s="36"/>
      <c r="H159" s="36"/>
      <c r="I159" s="242"/>
      <c r="J159" s="36"/>
      <c r="K159" s="36"/>
      <c r="L159" s="39"/>
      <c r="M159" s="243"/>
      <c r="N159" s="244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337</v>
      </c>
      <c r="AU159" s="17" t="s">
        <v>85</v>
      </c>
    </row>
    <row r="160" spans="1:65" s="2" customFormat="1" ht="16.5" customHeight="1">
      <c r="A160" s="34"/>
      <c r="B160" s="35"/>
      <c r="C160" s="185" t="s">
        <v>329</v>
      </c>
      <c r="D160" s="185" t="s">
        <v>224</v>
      </c>
      <c r="E160" s="186" t="s">
        <v>2742</v>
      </c>
      <c r="F160" s="187" t="s">
        <v>2743</v>
      </c>
      <c r="G160" s="188" t="s">
        <v>2471</v>
      </c>
      <c r="H160" s="189">
        <v>0.1</v>
      </c>
      <c r="I160" s="190"/>
      <c r="J160" s="191">
        <f>ROUND(I160*H160,2)</f>
        <v>0</v>
      </c>
      <c r="K160" s="187" t="s">
        <v>485</v>
      </c>
      <c r="L160" s="39"/>
      <c r="M160" s="192" t="s">
        <v>1</v>
      </c>
      <c r="N160" s="193" t="s">
        <v>43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85</v>
      </c>
      <c r="AT160" s="196" t="s">
        <v>224</v>
      </c>
      <c r="AU160" s="196" t="s">
        <v>85</v>
      </c>
      <c r="AY160" s="17" t="s">
        <v>223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85</v>
      </c>
      <c r="BK160" s="197">
        <f>ROUND(I160*H160,2)</f>
        <v>0</v>
      </c>
      <c r="BL160" s="17" t="s">
        <v>85</v>
      </c>
      <c r="BM160" s="196" t="s">
        <v>522</v>
      </c>
    </row>
    <row r="161" spans="1:47" s="2" customFormat="1" ht="19.5">
      <c r="A161" s="34"/>
      <c r="B161" s="35"/>
      <c r="C161" s="36"/>
      <c r="D161" s="200" t="s">
        <v>337</v>
      </c>
      <c r="E161" s="36"/>
      <c r="F161" s="241" t="s">
        <v>2514</v>
      </c>
      <c r="G161" s="36"/>
      <c r="H161" s="36"/>
      <c r="I161" s="242"/>
      <c r="J161" s="36"/>
      <c r="K161" s="36"/>
      <c r="L161" s="39"/>
      <c r="M161" s="265"/>
      <c r="N161" s="266"/>
      <c r="O161" s="262"/>
      <c r="P161" s="262"/>
      <c r="Q161" s="262"/>
      <c r="R161" s="262"/>
      <c r="S161" s="262"/>
      <c r="T161" s="267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337</v>
      </c>
      <c r="AU161" s="17" t="s">
        <v>85</v>
      </c>
    </row>
    <row r="162" spans="1:47" s="2" customFormat="1" ht="6.95" customHeight="1">
      <c r="A162" s="34"/>
      <c r="B162" s="54"/>
      <c r="C162" s="55"/>
      <c r="D162" s="55"/>
      <c r="E162" s="55"/>
      <c r="F162" s="55"/>
      <c r="G162" s="55"/>
      <c r="H162" s="55"/>
      <c r="I162" s="55"/>
      <c r="J162" s="55"/>
      <c r="K162" s="55"/>
      <c r="L162" s="39"/>
      <c r="M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</row>
  </sheetData>
  <sheetProtection algorithmName="SHA-512" hashValue="Uz9zofexZPDiydxClRa2NgfrXIIer+VNt6XvvZzbExVfCEAbMiBU18my8SkC3mKpYLSbRKBl2CzLMiV0uHqVqg==" saltValue="7kRoKURUSHH8qn7nVxnlTr3SP3iu7srX/8IvlBSZ912HbOboEdCg+EAXlnd3nINL9sA7jlmphKF7oUjVtz6Yew==" spinCount="100000" sheet="1" objects="1" scenarios="1" formatColumns="0" formatRows="0" autoFilter="0"/>
  <autoFilter ref="C124:K161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135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 s="1" customFormat="1" ht="12" customHeight="1">
      <c r="B8" s="20"/>
      <c r="D8" s="120" t="s">
        <v>160</v>
      </c>
      <c r="L8" s="20"/>
    </row>
    <row r="9" spans="1:46" s="2" customFormat="1" ht="16.5" customHeight="1">
      <c r="A9" s="34"/>
      <c r="B9" s="39"/>
      <c r="C9" s="34"/>
      <c r="D9" s="34"/>
      <c r="E9" s="331" t="s">
        <v>164</v>
      </c>
      <c r="F9" s="334"/>
      <c r="G9" s="334"/>
      <c r="H9" s="3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0" t="s">
        <v>168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5" t="s">
        <v>2744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0" t="s">
        <v>19</v>
      </c>
      <c r="E13" s="34"/>
      <c r="F13" s="109" t="s">
        <v>1</v>
      </c>
      <c r="G13" s="34"/>
      <c r="H13" s="34"/>
      <c r="I13" s="120" t="s">
        <v>20</v>
      </c>
      <c r="J13" s="109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21</v>
      </c>
      <c r="E14" s="34"/>
      <c r="F14" s="109" t="s">
        <v>22</v>
      </c>
      <c r="G14" s="34"/>
      <c r="H14" s="34"/>
      <c r="I14" s="120" t="s">
        <v>23</v>
      </c>
      <c r="J14" s="122" t="str">
        <f>'Rekapitulace stavby'!AN8</f>
        <v>17. 5. 2022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25</v>
      </c>
      <c r="E16" s="34"/>
      <c r="F16" s="34"/>
      <c r="G16" s="34"/>
      <c r="H16" s="34"/>
      <c r="I16" s="120" t="s">
        <v>26</v>
      </c>
      <c r="J16" s="109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9" t="s">
        <v>27</v>
      </c>
      <c r="F17" s="34"/>
      <c r="G17" s="34"/>
      <c r="H17" s="34"/>
      <c r="I17" s="120" t="s">
        <v>28</v>
      </c>
      <c r="J17" s="109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0" t="s">
        <v>29</v>
      </c>
      <c r="E19" s="34"/>
      <c r="F19" s="34"/>
      <c r="G19" s="34"/>
      <c r="H19" s="34"/>
      <c r="I19" s="120" t="s">
        <v>26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6" t="str">
        <f>'Rekapitulace stavby'!E14</f>
        <v>Vyplň údaj</v>
      </c>
      <c r="F20" s="337"/>
      <c r="G20" s="337"/>
      <c r="H20" s="337"/>
      <c r="I20" s="120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0" t="s">
        <v>31</v>
      </c>
      <c r="E22" s="34"/>
      <c r="F22" s="34"/>
      <c r="G22" s="34"/>
      <c r="H22" s="34"/>
      <c r="I22" s="120" t="s">
        <v>26</v>
      </c>
      <c r="J22" s="109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9" t="s">
        <v>32</v>
      </c>
      <c r="F23" s="34"/>
      <c r="G23" s="34"/>
      <c r="H23" s="34"/>
      <c r="I23" s="120" t="s">
        <v>28</v>
      </c>
      <c r="J23" s="109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0" t="s">
        <v>34</v>
      </c>
      <c r="E25" s="34"/>
      <c r="F25" s="34"/>
      <c r="G25" s="34"/>
      <c r="H25" s="34"/>
      <c r="I25" s="120" t="s">
        <v>26</v>
      </c>
      <c r="J25" s="109" t="s">
        <v>35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9" t="s">
        <v>36</v>
      </c>
      <c r="F26" s="34"/>
      <c r="G26" s="34"/>
      <c r="H26" s="34"/>
      <c r="I26" s="120" t="s">
        <v>28</v>
      </c>
      <c r="J26" s="109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0" t="s">
        <v>37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38" t="s">
        <v>1</v>
      </c>
      <c r="F29" s="338"/>
      <c r="G29" s="338"/>
      <c r="H29" s="338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38</v>
      </c>
      <c r="E32" s="34"/>
      <c r="F32" s="34"/>
      <c r="G32" s="34"/>
      <c r="H32" s="34"/>
      <c r="I32" s="34"/>
      <c r="J32" s="128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40</v>
      </c>
      <c r="G34" s="34"/>
      <c r="H34" s="34"/>
      <c r="I34" s="129" t="s">
        <v>39</v>
      </c>
      <c r="J34" s="129" t="s">
        <v>41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1" t="s">
        <v>42</v>
      </c>
      <c r="E35" s="120" t="s">
        <v>43</v>
      </c>
      <c r="F35" s="130">
        <f>ROUND((SUM(BE123:BE130)),  2)</f>
        <v>0</v>
      </c>
      <c r="G35" s="34"/>
      <c r="H35" s="34"/>
      <c r="I35" s="131">
        <v>0.21</v>
      </c>
      <c r="J35" s="130">
        <f>ROUND(((SUM(BE123:BE130))*I35),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44</v>
      </c>
      <c r="F36" s="130">
        <f>ROUND((SUM(BF123:BF130)),  2)</f>
        <v>0</v>
      </c>
      <c r="G36" s="34"/>
      <c r="H36" s="34"/>
      <c r="I36" s="131">
        <v>0.15</v>
      </c>
      <c r="J36" s="130">
        <f>ROUND(((SUM(BF123:BF130))*I36),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ROUND((SUM(BG123:BG130)),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0" t="s">
        <v>46</v>
      </c>
      <c r="F38" s="130">
        <f>ROUND((SUM(BH123:BH130)),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47</v>
      </c>
      <c r="F39" s="130">
        <f>ROUND((SUM(BI123:BI130)),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48</v>
      </c>
      <c r="E41" s="134"/>
      <c r="F41" s="134"/>
      <c r="G41" s="135" t="s">
        <v>49</v>
      </c>
      <c r="H41" s="136" t="s">
        <v>50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9" t="s">
        <v>164</v>
      </c>
      <c r="F87" s="342"/>
      <c r="G87" s="342"/>
      <c r="H87" s="34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168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90" t="str">
        <f>E11</f>
        <v>VRN - Vedlejší náklady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21</v>
      </c>
      <c r="D91" s="36"/>
      <c r="E91" s="36"/>
      <c r="F91" s="27" t="str">
        <f>F14</f>
        <v xml:space="preserve"> </v>
      </c>
      <c r="G91" s="36"/>
      <c r="H91" s="36"/>
      <c r="I91" s="29" t="s">
        <v>23</v>
      </c>
      <c r="J91" s="66" t="str">
        <f>IF(J14="","",J14)</f>
        <v>17. 5. 2022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customHeight="1">
      <c r="A93" s="34"/>
      <c r="B93" s="35"/>
      <c r="C93" s="29" t="s">
        <v>25</v>
      </c>
      <c r="D93" s="36"/>
      <c r="E93" s="36"/>
      <c r="F93" s="27" t="str">
        <f>E17</f>
        <v>OBLASTNÍ ŘEDITELSTVÍ BRNO</v>
      </c>
      <c r="G93" s="36"/>
      <c r="H93" s="36"/>
      <c r="I93" s="29" t="s">
        <v>31</v>
      </c>
      <c r="J93" s="32" t="str">
        <f>E23</f>
        <v>Dopravní projektování, spol.s r.o.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29</v>
      </c>
      <c r="D94" s="36"/>
      <c r="E94" s="36"/>
      <c r="F94" s="27" t="str">
        <f>IF(E20="","",E20)</f>
        <v>Vyplň údaj</v>
      </c>
      <c r="G94" s="36"/>
      <c r="H94" s="36"/>
      <c r="I94" s="29" t="s">
        <v>34</v>
      </c>
      <c r="J94" s="32" t="str">
        <f>E26</f>
        <v>Ladislav Pekárek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50" t="s">
        <v>185</v>
      </c>
      <c r="D96" s="151"/>
      <c r="E96" s="151"/>
      <c r="F96" s="151"/>
      <c r="G96" s="151"/>
      <c r="H96" s="151"/>
      <c r="I96" s="151"/>
      <c r="J96" s="152" t="s">
        <v>186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3" t="s">
        <v>187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188</v>
      </c>
    </row>
    <row r="99" spans="1:47" s="9" customFormat="1" ht="24.95" customHeight="1">
      <c r="B99" s="154"/>
      <c r="C99" s="155"/>
      <c r="D99" s="156" t="s">
        <v>2745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9" customFormat="1" ht="24.95" customHeight="1">
      <c r="B100" s="154"/>
      <c r="C100" s="155"/>
      <c r="D100" s="156" t="s">
        <v>2746</v>
      </c>
      <c r="E100" s="157"/>
      <c r="F100" s="157"/>
      <c r="G100" s="157"/>
      <c r="H100" s="157"/>
      <c r="I100" s="157"/>
      <c r="J100" s="158">
        <f>J126</f>
        <v>0</v>
      </c>
      <c r="K100" s="155"/>
      <c r="L100" s="159"/>
    </row>
    <row r="101" spans="1:47" s="9" customFormat="1" ht="24.95" customHeight="1">
      <c r="B101" s="154"/>
      <c r="C101" s="155"/>
      <c r="D101" s="156" t="s">
        <v>2747</v>
      </c>
      <c r="E101" s="157"/>
      <c r="F101" s="157"/>
      <c r="G101" s="157"/>
      <c r="H101" s="157"/>
      <c r="I101" s="157"/>
      <c r="J101" s="158">
        <f>J128</f>
        <v>0</v>
      </c>
      <c r="K101" s="155"/>
      <c r="L101" s="15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17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9" t="str">
        <f>E7</f>
        <v>Hodonín, budova TO - zlepšení sociálního zázemí - I. etapa projekt</v>
      </c>
      <c r="F111" s="340"/>
      <c r="G111" s="340"/>
      <c r="H111" s="34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160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39" t="s">
        <v>164</v>
      </c>
      <c r="F113" s="342"/>
      <c r="G113" s="342"/>
      <c r="H113" s="342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168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90" t="str">
        <f>E11</f>
        <v>VRN - Vedlejší náklady</v>
      </c>
      <c r="F115" s="342"/>
      <c r="G115" s="342"/>
      <c r="H115" s="34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21</v>
      </c>
      <c r="D117" s="36"/>
      <c r="E117" s="36"/>
      <c r="F117" s="27" t="str">
        <f>F14</f>
        <v xml:space="preserve"> </v>
      </c>
      <c r="G117" s="36"/>
      <c r="H117" s="36"/>
      <c r="I117" s="29" t="s">
        <v>23</v>
      </c>
      <c r="J117" s="66" t="str">
        <f>IF(J14="","",J14)</f>
        <v>17. 5. 2022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25</v>
      </c>
      <c r="D119" s="36"/>
      <c r="E119" s="36"/>
      <c r="F119" s="27" t="str">
        <f>E17</f>
        <v>OBLASTNÍ ŘEDITELSTVÍ BRNO</v>
      </c>
      <c r="G119" s="36"/>
      <c r="H119" s="36"/>
      <c r="I119" s="29" t="s">
        <v>31</v>
      </c>
      <c r="J119" s="32" t="str">
        <f>E23</f>
        <v>Dopravní projektování, spol.s r.o.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29</v>
      </c>
      <c r="D120" s="36"/>
      <c r="E120" s="36"/>
      <c r="F120" s="27" t="str">
        <f>IF(E20="","",E20)</f>
        <v>Vyplň údaj</v>
      </c>
      <c r="G120" s="36"/>
      <c r="H120" s="36"/>
      <c r="I120" s="29" t="s">
        <v>34</v>
      </c>
      <c r="J120" s="32" t="str">
        <f>E26</f>
        <v>Ladislav Pekárek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0" customFormat="1" ht="29.25" customHeight="1">
      <c r="A122" s="160"/>
      <c r="B122" s="161"/>
      <c r="C122" s="162" t="s">
        <v>210</v>
      </c>
      <c r="D122" s="163" t="s">
        <v>63</v>
      </c>
      <c r="E122" s="163" t="s">
        <v>59</v>
      </c>
      <c r="F122" s="163" t="s">
        <v>60</v>
      </c>
      <c r="G122" s="163" t="s">
        <v>211</v>
      </c>
      <c r="H122" s="163" t="s">
        <v>212</v>
      </c>
      <c r="I122" s="163" t="s">
        <v>213</v>
      </c>
      <c r="J122" s="163" t="s">
        <v>186</v>
      </c>
      <c r="K122" s="164" t="s">
        <v>214</v>
      </c>
      <c r="L122" s="165"/>
      <c r="M122" s="75" t="s">
        <v>1</v>
      </c>
      <c r="N122" s="76" t="s">
        <v>42</v>
      </c>
      <c r="O122" s="76" t="s">
        <v>215</v>
      </c>
      <c r="P122" s="76" t="s">
        <v>216</v>
      </c>
      <c r="Q122" s="76" t="s">
        <v>217</v>
      </c>
      <c r="R122" s="76" t="s">
        <v>218</v>
      </c>
      <c r="S122" s="76" t="s">
        <v>219</v>
      </c>
      <c r="T122" s="77" t="s">
        <v>220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4"/>
      <c r="B123" s="35"/>
      <c r="C123" s="82" t="s">
        <v>221</v>
      </c>
      <c r="D123" s="36"/>
      <c r="E123" s="36"/>
      <c r="F123" s="36"/>
      <c r="G123" s="36"/>
      <c r="H123" s="36"/>
      <c r="I123" s="36"/>
      <c r="J123" s="166">
        <f>BK123</f>
        <v>0</v>
      </c>
      <c r="K123" s="36"/>
      <c r="L123" s="39"/>
      <c r="M123" s="78"/>
      <c r="N123" s="167"/>
      <c r="O123" s="79"/>
      <c r="P123" s="168">
        <f>P124+P126+P128</f>
        <v>0</v>
      </c>
      <c r="Q123" s="79"/>
      <c r="R123" s="168">
        <f>R124+R126+R128</f>
        <v>0</v>
      </c>
      <c r="S123" s="79"/>
      <c r="T123" s="169">
        <f>T124+T126+T128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77</v>
      </c>
      <c r="AU123" s="17" t="s">
        <v>188</v>
      </c>
      <c r="BK123" s="170">
        <f>BK124+BK126+BK128</f>
        <v>0</v>
      </c>
    </row>
    <row r="124" spans="1:65" s="11" customFormat="1" ht="25.9" customHeight="1">
      <c r="B124" s="171"/>
      <c r="C124" s="172"/>
      <c r="D124" s="173" t="s">
        <v>77</v>
      </c>
      <c r="E124" s="174" t="s">
        <v>2748</v>
      </c>
      <c r="F124" s="174" t="s">
        <v>2749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</f>
        <v>0</v>
      </c>
      <c r="Q124" s="179"/>
      <c r="R124" s="180">
        <f>R125</f>
        <v>0</v>
      </c>
      <c r="S124" s="179"/>
      <c r="T124" s="181">
        <f>T125</f>
        <v>0</v>
      </c>
      <c r="AR124" s="182" t="s">
        <v>250</v>
      </c>
      <c r="AT124" s="183" t="s">
        <v>77</v>
      </c>
      <c r="AU124" s="183" t="s">
        <v>78</v>
      </c>
      <c r="AY124" s="182" t="s">
        <v>223</v>
      </c>
      <c r="BK124" s="184">
        <f>BK125</f>
        <v>0</v>
      </c>
    </row>
    <row r="125" spans="1:65" s="2" customFormat="1" ht="16.5" customHeight="1">
      <c r="A125" s="34"/>
      <c r="B125" s="35"/>
      <c r="C125" s="185" t="s">
        <v>85</v>
      </c>
      <c r="D125" s="185" t="s">
        <v>224</v>
      </c>
      <c r="E125" s="186" t="s">
        <v>2750</v>
      </c>
      <c r="F125" s="187" t="s">
        <v>2751</v>
      </c>
      <c r="G125" s="188" t="s">
        <v>1752</v>
      </c>
      <c r="H125" s="189">
        <v>1</v>
      </c>
      <c r="I125" s="190"/>
      <c r="J125" s="191">
        <f>ROUND(I125*H125,2)</f>
        <v>0</v>
      </c>
      <c r="K125" s="187" t="s">
        <v>2752</v>
      </c>
      <c r="L125" s="39"/>
      <c r="M125" s="192" t="s">
        <v>1</v>
      </c>
      <c r="N125" s="193" t="s">
        <v>43</v>
      </c>
      <c r="O125" s="71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6" t="s">
        <v>2753</v>
      </c>
      <c r="AT125" s="196" t="s">
        <v>224</v>
      </c>
      <c r="AU125" s="196" t="s">
        <v>85</v>
      </c>
      <c r="AY125" s="17" t="s">
        <v>223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7" t="s">
        <v>85</v>
      </c>
      <c r="BK125" s="197">
        <f>ROUND(I125*H125,2)</f>
        <v>0</v>
      </c>
      <c r="BL125" s="17" t="s">
        <v>2753</v>
      </c>
      <c r="BM125" s="196" t="s">
        <v>2754</v>
      </c>
    </row>
    <row r="126" spans="1:65" s="11" customFormat="1" ht="25.9" customHeight="1">
      <c r="B126" s="171"/>
      <c r="C126" s="172"/>
      <c r="D126" s="173" t="s">
        <v>77</v>
      </c>
      <c r="E126" s="174" t="s">
        <v>2755</v>
      </c>
      <c r="F126" s="174" t="s">
        <v>2756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</f>
        <v>0</v>
      </c>
      <c r="Q126" s="179"/>
      <c r="R126" s="180">
        <f>R127</f>
        <v>0</v>
      </c>
      <c r="S126" s="179"/>
      <c r="T126" s="181">
        <f>T127</f>
        <v>0</v>
      </c>
      <c r="AR126" s="182" t="s">
        <v>250</v>
      </c>
      <c r="AT126" s="183" t="s">
        <v>77</v>
      </c>
      <c r="AU126" s="183" t="s">
        <v>78</v>
      </c>
      <c r="AY126" s="182" t="s">
        <v>223</v>
      </c>
      <c r="BK126" s="184">
        <f>BK127</f>
        <v>0</v>
      </c>
    </row>
    <row r="127" spans="1:65" s="2" customFormat="1" ht="16.5" customHeight="1">
      <c r="A127" s="34"/>
      <c r="B127" s="35"/>
      <c r="C127" s="185" t="s">
        <v>87</v>
      </c>
      <c r="D127" s="185" t="s">
        <v>224</v>
      </c>
      <c r="E127" s="186" t="s">
        <v>2757</v>
      </c>
      <c r="F127" s="187" t="s">
        <v>2756</v>
      </c>
      <c r="G127" s="188" t="s">
        <v>1752</v>
      </c>
      <c r="H127" s="189">
        <v>1</v>
      </c>
      <c r="I127" s="190"/>
      <c r="J127" s="191">
        <f>ROUND(I127*H127,2)</f>
        <v>0</v>
      </c>
      <c r="K127" s="187" t="s">
        <v>2752</v>
      </c>
      <c r="L127" s="39"/>
      <c r="M127" s="192" t="s">
        <v>1</v>
      </c>
      <c r="N127" s="193" t="s">
        <v>43</v>
      </c>
      <c r="O127" s="71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2753</v>
      </c>
      <c r="AT127" s="196" t="s">
        <v>224</v>
      </c>
      <c r="AU127" s="196" t="s">
        <v>85</v>
      </c>
      <c r="AY127" s="17" t="s">
        <v>223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85</v>
      </c>
      <c r="BK127" s="197">
        <f>ROUND(I127*H127,2)</f>
        <v>0</v>
      </c>
      <c r="BL127" s="17" t="s">
        <v>2753</v>
      </c>
      <c r="BM127" s="196" t="s">
        <v>2758</v>
      </c>
    </row>
    <row r="128" spans="1:65" s="11" customFormat="1" ht="25.9" customHeight="1">
      <c r="B128" s="171"/>
      <c r="C128" s="172"/>
      <c r="D128" s="173" t="s">
        <v>77</v>
      </c>
      <c r="E128" s="174" t="s">
        <v>2759</v>
      </c>
      <c r="F128" s="174" t="s">
        <v>2760</v>
      </c>
      <c r="G128" s="172"/>
      <c r="H128" s="172"/>
      <c r="I128" s="175"/>
      <c r="J128" s="176">
        <f>BK128</f>
        <v>0</v>
      </c>
      <c r="K128" s="172"/>
      <c r="L128" s="177"/>
      <c r="M128" s="178"/>
      <c r="N128" s="179"/>
      <c r="O128" s="179"/>
      <c r="P128" s="180">
        <f>SUM(P129:P130)</f>
        <v>0</v>
      </c>
      <c r="Q128" s="179"/>
      <c r="R128" s="180">
        <f>SUM(R129:R130)</f>
        <v>0</v>
      </c>
      <c r="S128" s="179"/>
      <c r="T128" s="181">
        <f>SUM(T129:T130)</f>
        <v>0</v>
      </c>
      <c r="AR128" s="182" t="s">
        <v>250</v>
      </c>
      <c r="AT128" s="183" t="s">
        <v>77</v>
      </c>
      <c r="AU128" s="183" t="s">
        <v>78</v>
      </c>
      <c r="AY128" s="182" t="s">
        <v>223</v>
      </c>
      <c r="BK128" s="184">
        <f>SUM(BK129:BK130)</f>
        <v>0</v>
      </c>
    </row>
    <row r="129" spans="1:65" s="2" customFormat="1" ht="16.5" customHeight="1">
      <c r="A129" s="34"/>
      <c r="B129" s="35"/>
      <c r="C129" s="185" t="s">
        <v>95</v>
      </c>
      <c r="D129" s="185" t="s">
        <v>224</v>
      </c>
      <c r="E129" s="186" t="s">
        <v>2761</v>
      </c>
      <c r="F129" s="187" t="s">
        <v>2762</v>
      </c>
      <c r="G129" s="188" t="s">
        <v>1752</v>
      </c>
      <c r="H129" s="189">
        <v>1</v>
      </c>
      <c r="I129" s="190"/>
      <c r="J129" s="191">
        <f>ROUND(I129*H129,2)</f>
        <v>0</v>
      </c>
      <c r="K129" s="187" t="s">
        <v>2752</v>
      </c>
      <c r="L129" s="39"/>
      <c r="M129" s="192" t="s">
        <v>1</v>
      </c>
      <c r="N129" s="193" t="s">
        <v>43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2753</v>
      </c>
      <c r="AT129" s="196" t="s">
        <v>224</v>
      </c>
      <c r="AU129" s="196" t="s">
        <v>85</v>
      </c>
      <c r="AY129" s="17" t="s">
        <v>223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85</v>
      </c>
      <c r="BK129" s="197">
        <f>ROUND(I129*H129,2)</f>
        <v>0</v>
      </c>
      <c r="BL129" s="17" t="s">
        <v>2753</v>
      </c>
      <c r="BM129" s="196" t="s">
        <v>2763</v>
      </c>
    </row>
    <row r="130" spans="1:65" s="2" customFormat="1" ht="16.5" customHeight="1">
      <c r="A130" s="34"/>
      <c r="B130" s="35"/>
      <c r="C130" s="185" t="s">
        <v>229</v>
      </c>
      <c r="D130" s="185" t="s">
        <v>224</v>
      </c>
      <c r="E130" s="186" t="s">
        <v>2764</v>
      </c>
      <c r="F130" s="187" t="s">
        <v>2765</v>
      </c>
      <c r="G130" s="188" t="s">
        <v>1752</v>
      </c>
      <c r="H130" s="189">
        <v>1</v>
      </c>
      <c r="I130" s="190"/>
      <c r="J130" s="191">
        <f>ROUND(I130*H130,2)</f>
        <v>0</v>
      </c>
      <c r="K130" s="187" t="s">
        <v>2752</v>
      </c>
      <c r="L130" s="39"/>
      <c r="M130" s="260" t="s">
        <v>1</v>
      </c>
      <c r="N130" s="261" t="s">
        <v>43</v>
      </c>
      <c r="O130" s="262"/>
      <c r="P130" s="263">
        <f>O130*H130</f>
        <v>0</v>
      </c>
      <c r="Q130" s="263">
        <v>0</v>
      </c>
      <c r="R130" s="263">
        <f>Q130*H130</f>
        <v>0</v>
      </c>
      <c r="S130" s="263">
        <v>0</v>
      </c>
      <c r="T130" s="26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2753</v>
      </c>
      <c r="AT130" s="196" t="s">
        <v>224</v>
      </c>
      <c r="AU130" s="196" t="s">
        <v>85</v>
      </c>
      <c r="AY130" s="17" t="s">
        <v>223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85</v>
      </c>
      <c r="BK130" s="197">
        <f>ROUND(I130*H130,2)</f>
        <v>0</v>
      </c>
      <c r="BL130" s="17" t="s">
        <v>2753</v>
      </c>
      <c r="BM130" s="196" t="s">
        <v>2766</v>
      </c>
    </row>
    <row r="131" spans="1:65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39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algorithmName="SHA-512" hashValue="8aSPSmkAc6NLuK5hSQKOuQxXmdQY99QWaZSax1coH8sMC7AKJlefrye+n2KFUNmNIY7PHre4a1REdPlniPWmmw==" saltValue="lcUiEXb9U0QKoil7u737jl/dqn/CysEe5694RJor6vf6PcgmlANeVaZZLVblQ5xZzOqmTinbPnp0KO4NApMOpQ==" spinCount="100000" sheet="1" objects="1" scenarios="1" formatColumns="0" formatRows="0" autoFilter="0"/>
  <autoFilter ref="C122:K130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139</v>
      </c>
      <c r="AZ2" s="115" t="s">
        <v>2767</v>
      </c>
      <c r="BA2" s="115" t="s">
        <v>2768</v>
      </c>
      <c r="BB2" s="115" t="s">
        <v>146</v>
      </c>
      <c r="BC2" s="115" t="s">
        <v>2769</v>
      </c>
      <c r="BD2" s="115" t="s">
        <v>87</v>
      </c>
    </row>
    <row r="3" spans="1:5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  <c r="AZ3" s="115" t="s">
        <v>157</v>
      </c>
      <c r="BA3" s="115" t="s">
        <v>157</v>
      </c>
      <c r="BB3" s="115" t="s">
        <v>146</v>
      </c>
      <c r="BC3" s="115" t="s">
        <v>2770</v>
      </c>
      <c r="BD3" s="115" t="s">
        <v>87</v>
      </c>
    </row>
    <row r="4" spans="1:5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  <c r="AZ4" s="115" t="s">
        <v>2771</v>
      </c>
      <c r="BA4" s="115" t="s">
        <v>2772</v>
      </c>
      <c r="BB4" s="115" t="s">
        <v>146</v>
      </c>
      <c r="BC4" s="115" t="s">
        <v>2770</v>
      </c>
      <c r="BD4" s="115" t="s">
        <v>87</v>
      </c>
    </row>
    <row r="5" spans="1:56" s="1" customFormat="1" ht="6.95" customHeight="1">
      <c r="B5" s="20"/>
      <c r="L5" s="20"/>
      <c r="AZ5" s="115" t="s">
        <v>169</v>
      </c>
      <c r="BA5" s="115" t="s">
        <v>170</v>
      </c>
      <c r="BB5" s="115" t="s">
        <v>146</v>
      </c>
      <c r="BC5" s="115" t="s">
        <v>2773</v>
      </c>
      <c r="BD5" s="115" t="s">
        <v>87</v>
      </c>
    </row>
    <row r="6" spans="1:56" s="1" customFormat="1" ht="12" customHeight="1">
      <c r="B6" s="20"/>
      <c r="D6" s="120" t="s">
        <v>17</v>
      </c>
      <c r="L6" s="20"/>
      <c r="AZ6" s="115" t="s">
        <v>2774</v>
      </c>
      <c r="BA6" s="115" t="s">
        <v>2774</v>
      </c>
      <c r="BB6" s="115" t="s">
        <v>146</v>
      </c>
      <c r="BC6" s="115" t="s">
        <v>2775</v>
      </c>
      <c r="BD6" s="115" t="s">
        <v>87</v>
      </c>
    </row>
    <row r="7" spans="1:5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56" s="1" customFormat="1" ht="12" customHeight="1">
      <c r="B8" s="20"/>
      <c r="D8" s="120" t="s">
        <v>160</v>
      </c>
      <c r="L8" s="20"/>
    </row>
    <row r="9" spans="1:56" s="2" customFormat="1" ht="16.5" customHeight="1">
      <c r="A9" s="34"/>
      <c r="B9" s="39"/>
      <c r="C9" s="34"/>
      <c r="D9" s="34"/>
      <c r="E9" s="331" t="s">
        <v>2776</v>
      </c>
      <c r="F9" s="334"/>
      <c r="G9" s="334"/>
      <c r="H9" s="3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2" customHeight="1">
      <c r="A10" s="34"/>
      <c r="B10" s="39"/>
      <c r="C10" s="34"/>
      <c r="D10" s="120" t="s">
        <v>168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6.5" customHeight="1">
      <c r="A11" s="34"/>
      <c r="B11" s="39"/>
      <c r="C11" s="34"/>
      <c r="D11" s="34"/>
      <c r="E11" s="335" t="s">
        <v>172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2" customHeight="1">
      <c r="A13" s="34"/>
      <c r="B13" s="39"/>
      <c r="C13" s="34"/>
      <c r="D13" s="120" t="s">
        <v>19</v>
      </c>
      <c r="E13" s="34"/>
      <c r="F13" s="109" t="s">
        <v>1</v>
      </c>
      <c r="G13" s="34"/>
      <c r="H13" s="34"/>
      <c r="I13" s="120" t="s">
        <v>20</v>
      </c>
      <c r="J13" s="109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20" t="s">
        <v>21</v>
      </c>
      <c r="E14" s="34"/>
      <c r="F14" s="109" t="s">
        <v>22</v>
      </c>
      <c r="G14" s="34"/>
      <c r="H14" s="34"/>
      <c r="I14" s="120" t="s">
        <v>23</v>
      </c>
      <c r="J14" s="122" t="str">
        <f>'Rekapitulace stavby'!AN8</f>
        <v>17. 5. 2022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12" customHeight="1">
      <c r="A16" s="34"/>
      <c r="B16" s="39"/>
      <c r="C16" s="34"/>
      <c r="D16" s="120" t="s">
        <v>25</v>
      </c>
      <c r="E16" s="34"/>
      <c r="F16" s="34"/>
      <c r="G16" s="34"/>
      <c r="H16" s="34"/>
      <c r="I16" s="120" t="s">
        <v>26</v>
      </c>
      <c r="J16" s="109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9" t="s">
        <v>27</v>
      </c>
      <c r="F17" s="34"/>
      <c r="G17" s="34"/>
      <c r="H17" s="34"/>
      <c r="I17" s="120" t="s">
        <v>28</v>
      </c>
      <c r="J17" s="109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0" t="s">
        <v>29</v>
      </c>
      <c r="E19" s="34"/>
      <c r="F19" s="34"/>
      <c r="G19" s="34"/>
      <c r="H19" s="34"/>
      <c r="I19" s="120" t="s">
        <v>26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6" t="str">
        <f>'Rekapitulace stavby'!E14</f>
        <v>Vyplň údaj</v>
      </c>
      <c r="F20" s="337"/>
      <c r="G20" s="337"/>
      <c r="H20" s="337"/>
      <c r="I20" s="120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0" t="s">
        <v>31</v>
      </c>
      <c r="E22" s="34"/>
      <c r="F22" s="34"/>
      <c r="G22" s="34"/>
      <c r="H22" s="34"/>
      <c r="I22" s="120" t="s">
        <v>26</v>
      </c>
      <c r="J22" s="109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9" t="s">
        <v>32</v>
      </c>
      <c r="F23" s="34"/>
      <c r="G23" s="34"/>
      <c r="H23" s="34"/>
      <c r="I23" s="120" t="s">
        <v>28</v>
      </c>
      <c r="J23" s="109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0" t="s">
        <v>34</v>
      </c>
      <c r="E25" s="34"/>
      <c r="F25" s="34"/>
      <c r="G25" s="34"/>
      <c r="H25" s="34"/>
      <c r="I25" s="120" t="s">
        <v>26</v>
      </c>
      <c r="J25" s="109" t="s">
        <v>35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9" t="s">
        <v>36</v>
      </c>
      <c r="F26" s="34"/>
      <c r="G26" s="34"/>
      <c r="H26" s="34"/>
      <c r="I26" s="120" t="s">
        <v>28</v>
      </c>
      <c r="J26" s="109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0" t="s">
        <v>37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38" t="s">
        <v>1</v>
      </c>
      <c r="F29" s="338"/>
      <c r="G29" s="338"/>
      <c r="H29" s="338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38</v>
      </c>
      <c r="E32" s="34"/>
      <c r="F32" s="34"/>
      <c r="G32" s="34"/>
      <c r="H32" s="34"/>
      <c r="I32" s="34"/>
      <c r="J32" s="128">
        <f>ROUND(J130,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40</v>
      </c>
      <c r="G34" s="34"/>
      <c r="H34" s="34"/>
      <c r="I34" s="129" t="s">
        <v>39</v>
      </c>
      <c r="J34" s="129" t="s">
        <v>41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1" t="s">
        <v>42</v>
      </c>
      <c r="E35" s="120" t="s">
        <v>43</v>
      </c>
      <c r="F35" s="130">
        <f>ROUND((SUM(BE130:BE262)),  2)</f>
        <v>0</v>
      </c>
      <c r="G35" s="34"/>
      <c r="H35" s="34"/>
      <c r="I35" s="131">
        <v>0.21</v>
      </c>
      <c r="J35" s="130">
        <f>ROUND(((SUM(BE130:BE262))*I35),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44</v>
      </c>
      <c r="F36" s="130">
        <f>ROUND((SUM(BF130:BF262)),  2)</f>
        <v>0</v>
      </c>
      <c r="G36" s="34"/>
      <c r="H36" s="34"/>
      <c r="I36" s="131">
        <v>0.15</v>
      </c>
      <c r="J36" s="130">
        <f>ROUND(((SUM(BF130:BF262))*I36),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ROUND((SUM(BG130:BG262)),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0" t="s">
        <v>46</v>
      </c>
      <c r="F38" s="130">
        <f>ROUND((SUM(BH130:BH262)),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47</v>
      </c>
      <c r="F39" s="130">
        <f>ROUND((SUM(BI130:BI262)),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48</v>
      </c>
      <c r="E41" s="134"/>
      <c r="F41" s="134"/>
      <c r="G41" s="135" t="s">
        <v>49</v>
      </c>
      <c r="H41" s="136" t="s">
        <v>50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9" t="s">
        <v>2776</v>
      </c>
      <c r="F87" s="342"/>
      <c r="G87" s="342"/>
      <c r="H87" s="34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168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90" t="str">
        <f>E11</f>
        <v>SO - Stavební objekty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21</v>
      </c>
      <c r="D91" s="36"/>
      <c r="E91" s="36"/>
      <c r="F91" s="27" t="str">
        <f>F14</f>
        <v xml:space="preserve"> </v>
      </c>
      <c r="G91" s="36"/>
      <c r="H91" s="36"/>
      <c r="I91" s="29" t="s">
        <v>23</v>
      </c>
      <c r="J91" s="66" t="str">
        <f>IF(J14="","",J14)</f>
        <v>17. 5. 2022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customHeight="1">
      <c r="A93" s="34"/>
      <c r="B93" s="35"/>
      <c r="C93" s="29" t="s">
        <v>25</v>
      </c>
      <c r="D93" s="36"/>
      <c r="E93" s="36"/>
      <c r="F93" s="27" t="str">
        <f>E17</f>
        <v>OBLASTNÍ ŘEDITELSTVÍ BRNO</v>
      </c>
      <c r="G93" s="36"/>
      <c r="H93" s="36"/>
      <c r="I93" s="29" t="s">
        <v>31</v>
      </c>
      <c r="J93" s="32" t="str">
        <f>E23</f>
        <v>Dopravní projektování, spol.s r.o.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29</v>
      </c>
      <c r="D94" s="36"/>
      <c r="E94" s="36"/>
      <c r="F94" s="27" t="str">
        <f>IF(E20="","",E20)</f>
        <v>Vyplň údaj</v>
      </c>
      <c r="G94" s="36"/>
      <c r="H94" s="36"/>
      <c r="I94" s="29" t="s">
        <v>34</v>
      </c>
      <c r="J94" s="32" t="str">
        <f>E26</f>
        <v>Ladislav Pekárek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50" t="s">
        <v>185</v>
      </c>
      <c r="D96" s="151"/>
      <c r="E96" s="151"/>
      <c r="F96" s="151"/>
      <c r="G96" s="151"/>
      <c r="H96" s="151"/>
      <c r="I96" s="151"/>
      <c r="J96" s="152" t="s">
        <v>186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3" t="s">
        <v>187</v>
      </c>
      <c r="D98" s="36"/>
      <c r="E98" s="36"/>
      <c r="F98" s="36"/>
      <c r="G98" s="36"/>
      <c r="H98" s="36"/>
      <c r="I98" s="36"/>
      <c r="J98" s="84">
        <f>J130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188</v>
      </c>
    </row>
    <row r="99" spans="1:47" s="9" customFormat="1" ht="24.95" customHeight="1">
      <c r="B99" s="154"/>
      <c r="C99" s="155"/>
      <c r="D99" s="156" t="s">
        <v>193</v>
      </c>
      <c r="E99" s="157"/>
      <c r="F99" s="157"/>
      <c r="G99" s="157"/>
      <c r="H99" s="157"/>
      <c r="I99" s="157"/>
      <c r="J99" s="158">
        <f>J131</f>
        <v>0</v>
      </c>
      <c r="K99" s="155"/>
      <c r="L99" s="159"/>
    </row>
    <row r="100" spans="1:47" s="9" customFormat="1" ht="24.95" customHeight="1">
      <c r="B100" s="154"/>
      <c r="C100" s="155"/>
      <c r="D100" s="156" t="s">
        <v>194</v>
      </c>
      <c r="E100" s="157"/>
      <c r="F100" s="157"/>
      <c r="G100" s="157"/>
      <c r="H100" s="157"/>
      <c r="I100" s="157"/>
      <c r="J100" s="158">
        <f>J173</f>
        <v>0</v>
      </c>
      <c r="K100" s="155"/>
      <c r="L100" s="159"/>
    </row>
    <row r="101" spans="1:47" s="9" customFormat="1" ht="24.95" customHeight="1">
      <c r="B101" s="154"/>
      <c r="C101" s="155"/>
      <c r="D101" s="156" t="s">
        <v>195</v>
      </c>
      <c r="E101" s="157"/>
      <c r="F101" s="157"/>
      <c r="G101" s="157"/>
      <c r="H101" s="157"/>
      <c r="I101" s="157"/>
      <c r="J101" s="158">
        <f>J198</f>
        <v>0</v>
      </c>
      <c r="K101" s="155"/>
      <c r="L101" s="159"/>
    </row>
    <row r="102" spans="1:47" s="9" customFormat="1" ht="24.95" customHeight="1">
      <c r="B102" s="154"/>
      <c r="C102" s="155"/>
      <c r="D102" s="156" t="s">
        <v>196</v>
      </c>
      <c r="E102" s="157"/>
      <c r="F102" s="157"/>
      <c r="G102" s="157"/>
      <c r="H102" s="157"/>
      <c r="I102" s="157"/>
      <c r="J102" s="158">
        <f>J204</f>
        <v>0</v>
      </c>
      <c r="K102" s="155"/>
      <c r="L102" s="159"/>
    </row>
    <row r="103" spans="1:47" s="9" customFormat="1" ht="24.95" customHeight="1">
      <c r="B103" s="154"/>
      <c r="C103" s="155"/>
      <c r="D103" s="156" t="s">
        <v>198</v>
      </c>
      <c r="E103" s="157"/>
      <c r="F103" s="157"/>
      <c r="G103" s="157"/>
      <c r="H103" s="157"/>
      <c r="I103" s="157"/>
      <c r="J103" s="158">
        <f>J206</f>
        <v>0</v>
      </c>
      <c r="K103" s="155"/>
      <c r="L103" s="159"/>
    </row>
    <row r="104" spans="1:47" s="9" customFormat="1" ht="24.95" customHeight="1">
      <c r="B104" s="154"/>
      <c r="C104" s="155"/>
      <c r="D104" s="156" t="s">
        <v>199</v>
      </c>
      <c r="E104" s="157"/>
      <c r="F104" s="157"/>
      <c r="G104" s="157"/>
      <c r="H104" s="157"/>
      <c r="I104" s="157"/>
      <c r="J104" s="158">
        <f>J218</f>
        <v>0</v>
      </c>
      <c r="K104" s="155"/>
      <c r="L104" s="159"/>
    </row>
    <row r="105" spans="1:47" s="9" customFormat="1" ht="24.95" customHeight="1">
      <c r="B105" s="154"/>
      <c r="C105" s="155"/>
      <c r="D105" s="156" t="s">
        <v>200</v>
      </c>
      <c r="E105" s="157"/>
      <c r="F105" s="157"/>
      <c r="G105" s="157"/>
      <c r="H105" s="157"/>
      <c r="I105" s="157"/>
      <c r="J105" s="158">
        <f>J228</f>
        <v>0</v>
      </c>
      <c r="K105" s="155"/>
      <c r="L105" s="159"/>
    </row>
    <row r="106" spans="1:47" s="9" customFormat="1" ht="24.95" customHeight="1">
      <c r="B106" s="154"/>
      <c r="C106" s="155"/>
      <c r="D106" s="156" t="s">
        <v>201</v>
      </c>
      <c r="E106" s="157"/>
      <c r="F106" s="157"/>
      <c r="G106" s="157"/>
      <c r="H106" s="157"/>
      <c r="I106" s="157"/>
      <c r="J106" s="158">
        <f>J244</f>
        <v>0</v>
      </c>
      <c r="K106" s="155"/>
      <c r="L106" s="159"/>
    </row>
    <row r="107" spans="1:47" s="9" customFormat="1" ht="24.95" customHeight="1">
      <c r="B107" s="154"/>
      <c r="C107" s="155"/>
      <c r="D107" s="156" t="s">
        <v>2777</v>
      </c>
      <c r="E107" s="157"/>
      <c r="F107" s="157"/>
      <c r="G107" s="157"/>
      <c r="H107" s="157"/>
      <c r="I107" s="157"/>
      <c r="J107" s="158">
        <f>J247</f>
        <v>0</v>
      </c>
      <c r="K107" s="155"/>
      <c r="L107" s="159"/>
    </row>
    <row r="108" spans="1:47" s="9" customFormat="1" ht="24.95" customHeight="1">
      <c r="B108" s="154"/>
      <c r="C108" s="155"/>
      <c r="D108" s="156" t="s">
        <v>208</v>
      </c>
      <c r="E108" s="157"/>
      <c r="F108" s="157"/>
      <c r="G108" s="157"/>
      <c r="H108" s="157"/>
      <c r="I108" s="157"/>
      <c r="J108" s="158">
        <f>J257</f>
        <v>0</v>
      </c>
      <c r="K108" s="155"/>
      <c r="L108" s="159"/>
    </row>
    <row r="109" spans="1:47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31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24.95" customHeight="1">
      <c r="A115" s="34"/>
      <c r="B115" s="35"/>
      <c r="C115" s="23" t="s">
        <v>209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2" customHeight="1">
      <c r="A117" s="34"/>
      <c r="B117" s="35"/>
      <c r="C117" s="29" t="s">
        <v>17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6.5" customHeight="1">
      <c r="A118" s="34"/>
      <c r="B118" s="35"/>
      <c r="C118" s="36"/>
      <c r="D118" s="36"/>
      <c r="E118" s="339" t="str">
        <f>E7</f>
        <v>Hodonín, budova TO - zlepšení sociálního zázemí - I. etapa projekt</v>
      </c>
      <c r="F118" s="340"/>
      <c r="G118" s="340"/>
      <c r="H118" s="340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1" customFormat="1" ht="12" customHeight="1">
      <c r="B119" s="21"/>
      <c r="C119" s="29" t="s">
        <v>160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2" customFormat="1" ht="16.5" customHeight="1">
      <c r="A120" s="34"/>
      <c r="B120" s="35"/>
      <c r="C120" s="36"/>
      <c r="D120" s="36"/>
      <c r="E120" s="339" t="s">
        <v>2776</v>
      </c>
      <c r="F120" s="342"/>
      <c r="G120" s="342"/>
      <c r="H120" s="342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168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90" t="str">
        <f>E11</f>
        <v>SO - Stavební objekty</v>
      </c>
      <c r="F122" s="342"/>
      <c r="G122" s="342"/>
      <c r="H122" s="342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21</v>
      </c>
      <c r="D124" s="36"/>
      <c r="E124" s="36"/>
      <c r="F124" s="27" t="str">
        <f>F14</f>
        <v xml:space="preserve"> </v>
      </c>
      <c r="G124" s="36"/>
      <c r="H124" s="36"/>
      <c r="I124" s="29" t="s">
        <v>23</v>
      </c>
      <c r="J124" s="66" t="str">
        <f>IF(J14="","",J14)</f>
        <v>17. 5. 2022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5.7" customHeight="1">
      <c r="A126" s="34"/>
      <c r="B126" s="35"/>
      <c r="C126" s="29" t="s">
        <v>25</v>
      </c>
      <c r="D126" s="36"/>
      <c r="E126" s="36"/>
      <c r="F126" s="27" t="str">
        <f>E17</f>
        <v>OBLASTNÍ ŘEDITELSTVÍ BRNO</v>
      </c>
      <c r="G126" s="36"/>
      <c r="H126" s="36"/>
      <c r="I126" s="29" t="s">
        <v>31</v>
      </c>
      <c r="J126" s="32" t="str">
        <f>E23</f>
        <v>Dopravní projektování, spol.s r.o.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29</v>
      </c>
      <c r="D127" s="36"/>
      <c r="E127" s="36"/>
      <c r="F127" s="27" t="str">
        <f>IF(E20="","",E20)</f>
        <v>Vyplň údaj</v>
      </c>
      <c r="G127" s="36"/>
      <c r="H127" s="36"/>
      <c r="I127" s="29" t="s">
        <v>34</v>
      </c>
      <c r="J127" s="32" t="str">
        <f>E26</f>
        <v>Ladislav Pekárek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0" customFormat="1" ht="29.25" customHeight="1">
      <c r="A129" s="160"/>
      <c r="B129" s="161"/>
      <c r="C129" s="162" t="s">
        <v>210</v>
      </c>
      <c r="D129" s="163" t="s">
        <v>63</v>
      </c>
      <c r="E129" s="163" t="s">
        <v>59</v>
      </c>
      <c r="F129" s="163" t="s">
        <v>60</v>
      </c>
      <c r="G129" s="163" t="s">
        <v>211</v>
      </c>
      <c r="H129" s="163" t="s">
        <v>212</v>
      </c>
      <c r="I129" s="163" t="s">
        <v>213</v>
      </c>
      <c r="J129" s="163" t="s">
        <v>186</v>
      </c>
      <c r="K129" s="164" t="s">
        <v>214</v>
      </c>
      <c r="L129" s="165"/>
      <c r="M129" s="75" t="s">
        <v>1</v>
      </c>
      <c r="N129" s="76" t="s">
        <v>42</v>
      </c>
      <c r="O129" s="76" t="s">
        <v>215</v>
      </c>
      <c r="P129" s="76" t="s">
        <v>216</v>
      </c>
      <c r="Q129" s="76" t="s">
        <v>217</v>
      </c>
      <c r="R129" s="76" t="s">
        <v>218</v>
      </c>
      <c r="S129" s="76" t="s">
        <v>219</v>
      </c>
      <c r="T129" s="77" t="s">
        <v>220</v>
      </c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</row>
    <row r="130" spans="1:65" s="2" customFormat="1" ht="22.9" customHeight="1">
      <c r="A130" s="34"/>
      <c r="B130" s="35"/>
      <c r="C130" s="82" t="s">
        <v>221</v>
      </c>
      <c r="D130" s="36"/>
      <c r="E130" s="36"/>
      <c r="F130" s="36"/>
      <c r="G130" s="36"/>
      <c r="H130" s="36"/>
      <c r="I130" s="36"/>
      <c r="J130" s="166">
        <f>BK130</f>
        <v>0</v>
      </c>
      <c r="K130" s="36"/>
      <c r="L130" s="39"/>
      <c r="M130" s="78"/>
      <c r="N130" s="167"/>
      <c r="O130" s="79"/>
      <c r="P130" s="168">
        <f>P131+P173+P198+P204+P206+P218+P228+P244+P247+P257</f>
        <v>0</v>
      </c>
      <c r="Q130" s="79"/>
      <c r="R130" s="168">
        <f>R131+R173+R198+R204+R206+R218+R228+R244+R247+R257</f>
        <v>11.166688660000002</v>
      </c>
      <c r="S130" s="79"/>
      <c r="T130" s="169">
        <f>T131+T173+T198+T204+T206+T218+T228+T244+T247+T257</f>
        <v>38.107508299999992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77</v>
      </c>
      <c r="AU130" s="17" t="s">
        <v>188</v>
      </c>
      <c r="BK130" s="170">
        <f>BK131+BK173+BK198+BK204+BK206+BK218+BK228+BK244+BK247+BK257</f>
        <v>0</v>
      </c>
    </row>
    <row r="131" spans="1:65" s="11" customFormat="1" ht="25.9" customHeight="1">
      <c r="B131" s="171"/>
      <c r="C131" s="172"/>
      <c r="D131" s="173" t="s">
        <v>77</v>
      </c>
      <c r="E131" s="174" t="s">
        <v>255</v>
      </c>
      <c r="F131" s="174" t="s">
        <v>416</v>
      </c>
      <c r="G131" s="172"/>
      <c r="H131" s="172"/>
      <c r="I131" s="175"/>
      <c r="J131" s="176">
        <f>BK131</f>
        <v>0</v>
      </c>
      <c r="K131" s="172"/>
      <c r="L131" s="177"/>
      <c r="M131" s="178"/>
      <c r="N131" s="179"/>
      <c r="O131" s="179"/>
      <c r="P131" s="180">
        <f>SUM(P132:P172)</f>
        <v>0</v>
      </c>
      <c r="Q131" s="179"/>
      <c r="R131" s="180">
        <f>SUM(R132:R172)</f>
        <v>6.4385674999999996</v>
      </c>
      <c r="S131" s="179"/>
      <c r="T131" s="181">
        <f>SUM(T132:T172)</f>
        <v>0</v>
      </c>
      <c r="AR131" s="182" t="s">
        <v>85</v>
      </c>
      <c r="AT131" s="183" t="s">
        <v>77</v>
      </c>
      <c r="AU131" s="183" t="s">
        <v>78</v>
      </c>
      <c r="AY131" s="182" t="s">
        <v>223</v>
      </c>
      <c r="BK131" s="184">
        <f>SUM(BK132:BK172)</f>
        <v>0</v>
      </c>
    </row>
    <row r="132" spans="1:65" s="2" customFormat="1" ht="24.2" customHeight="1">
      <c r="A132" s="34"/>
      <c r="B132" s="35"/>
      <c r="C132" s="185" t="s">
        <v>85</v>
      </c>
      <c r="D132" s="185" t="s">
        <v>224</v>
      </c>
      <c r="E132" s="186" t="s">
        <v>2778</v>
      </c>
      <c r="F132" s="187" t="s">
        <v>2779</v>
      </c>
      <c r="G132" s="188" t="s">
        <v>146</v>
      </c>
      <c r="H132" s="189">
        <v>99.13</v>
      </c>
      <c r="I132" s="190"/>
      <c r="J132" s="191">
        <f>ROUND(I132*H132,2)</f>
        <v>0</v>
      </c>
      <c r="K132" s="187" t="s">
        <v>228</v>
      </c>
      <c r="L132" s="39"/>
      <c r="M132" s="192" t="s">
        <v>1</v>
      </c>
      <c r="N132" s="193" t="s">
        <v>43</v>
      </c>
      <c r="O132" s="71"/>
      <c r="P132" s="194">
        <f>O132*H132</f>
        <v>0</v>
      </c>
      <c r="Q132" s="194">
        <v>1.5599999999999999E-2</v>
      </c>
      <c r="R132" s="194">
        <f>Q132*H132</f>
        <v>1.5464279999999999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229</v>
      </c>
      <c r="AT132" s="196" t="s">
        <v>224</v>
      </c>
      <c r="AU132" s="196" t="s">
        <v>85</v>
      </c>
      <c r="AY132" s="17" t="s">
        <v>223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85</v>
      </c>
      <c r="BK132" s="197">
        <f>ROUND(I132*H132,2)</f>
        <v>0</v>
      </c>
      <c r="BL132" s="17" t="s">
        <v>229</v>
      </c>
      <c r="BM132" s="196" t="s">
        <v>2780</v>
      </c>
    </row>
    <row r="133" spans="1:65" s="13" customFormat="1" ht="11.25">
      <c r="B133" s="209"/>
      <c r="C133" s="210"/>
      <c r="D133" s="200" t="s">
        <v>231</v>
      </c>
      <c r="E133" s="211" t="s">
        <v>1</v>
      </c>
      <c r="F133" s="212" t="s">
        <v>157</v>
      </c>
      <c r="G133" s="210"/>
      <c r="H133" s="213">
        <v>99.13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231</v>
      </c>
      <c r="AU133" s="219" t="s">
        <v>85</v>
      </c>
      <c r="AV133" s="13" t="s">
        <v>87</v>
      </c>
      <c r="AW133" s="13" t="s">
        <v>33</v>
      </c>
      <c r="AX133" s="13" t="s">
        <v>85</v>
      </c>
      <c r="AY133" s="219" t="s">
        <v>223</v>
      </c>
    </row>
    <row r="134" spans="1:65" s="2" customFormat="1" ht="24.2" customHeight="1">
      <c r="A134" s="34"/>
      <c r="B134" s="35"/>
      <c r="C134" s="185" t="s">
        <v>87</v>
      </c>
      <c r="D134" s="185" t="s">
        <v>224</v>
      </c>
      <c r="E134" s="186" t="s">
        <v>2781</v>
      </c>
      <c r="F134" s="187" t="s">
        <v>2782</v>
      </c>
      <c r="G134" s="188" t="s">
        <v>146</v>
      </c>
      <c r="H134" s="189">
        <v>24.5</v>
      </c>
      <c r="I134" s="190"/>
      <c r="J134" s="191">
        <f>ROUND(I134*H134,2)</f>
        <v>0</v>
      </c>
      <c r="K134" s="187" t="s">
        <v>228</v>
      </c>
      <c r="L134" s="39"/>
      <c r="M134" s="192" t="s">
        <v>1</v>
      </c>
      <c r="N134" s="193" t="s">
        <v>43</v>
      </c>
      <c r="O134" s="71"/>
      <c r="P134" s="194">
        <f>O134*H134</f>
        <v>0</v>
      </c>
      <c r="Q134" s="194">
        <v>4.0000000000000001E-3</v>
      </c>
      <c r="R134" s="194">
        <f>Q134*H134</f>
        <v>9.8000000000000004E-2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229</v>
      </c>
      <c r="AT134" s="196" t="s">
        <v>224</v>
      </c>
      <c r="AU134" s="196" t="s">
        <v>85</v>
      </c>
      <c r="AY134" s="17" t="s">
        <v>223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85</v>
      </c>
      <c r="BK134" s="197">
        <f>ROUND(I134*H134,2)</f>
        <v>0</v>
      </c>
      <c r="BL134" s="17" t="s">
        <v>229</v>
      </c>
      <c r="BM134" s="196" t="s">
        <v>2783</v>
      </c>
    </row>
    <row r="135" spans="1:65" s="12" customFormat="1" ht="11.25">
      <c r="B135" s="198"/>
      <c r="C135" s="199"/>
      <c r="D135" s="200" t="s">
        <v>231</v>
      </c>
      <c r="E135" s="201" t="s">
        <v>1</v>
      </c>
      <c r="F135" s="202" t="s">
        <v>2784</v>
      </c>
      <c r="G135" s="199"/>
      <c r="H135" s="201" t="s">
        <v>1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231</v>
      </c>
      <c r="AU135" s="208" t="s">
        <v>85</v>
      </c>
      <c r="AV135" s="12" t="s">
        <v>85</v>
      </c>
      <c r="AW135" s="12" t="s">
        <v>33</v>
      </c>
      <c r="AX135" s="12" t="s">
        <v>78</v>
      </c>
      <c r="AY135" s="208" t="s">
        <v>223</v>
      </c>
    </row>
    <row r="136" spans="1:65" s="13" customFormat="1" ht="11.25">
      <c r="B136" s="209"/>
      <c r="C136" s="210"/>
      <c r="D136" s="200" t="s">
        <v>231</v>
      </c>
      <c r="E136" s="211" t="s">
        <v>2774</v>
      </c>
      <c r="F136" s="212" t="s">
        <v>2785</v>
      </c>
      <c r="G136" s="210"/>
      <c r="H136" s="213">
        <v>24.5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231</v>
      </c>
      <c r="AU136" s="219" t="s">
        <v>85</v>
      </c>
      <c r="AV136" s="13" t="s">
        <v>87</v>
      </c>
      <c r="AW136" s="13" t="s">
        <v>33</v>
      </c>
      <c r="AX136" s="13" t="s">
        <v>85</v>
      </c>
      <c r="AY136" s="219" t="s">
        <v>223</v>
      </c>
    </row>
    <row r="137" spans="1:65" s="2" customFormat="1" ht="24.2" customHeight="1">
      <c r="A137" s="34"/>
      <c r="B137" s="35"/>
      <c r="C137" s="185" t="s">
        <v>95</v>
      </c>
      <c r="D137" s="185" t="s">
        <v>224</v>
      </c>
      <c r="E137" s="186" t="s">
        <v>2786</v>
      </c>
      <c r="F137" s="187" t="s">
        <v>2787</v>
      </c>
      <c r="G137" s="188" t="s">
        <v>146</v>
      </c>
      <c r="H137" s="189">
        <v>248.404</v>
      </c>
      <c r="I137" s="190"/>
      <c r="J137" s="191">
        <f>ROUND(I137*H137,2)</f>
        <v>0</v>
      </c>
      <c r="K137" s="187" t="s">
        <v>228</v>
      </c>
      <c r="L137" s="39"/>
      <c r="M137" s="192" t="s">
        <v>1</v>
      </c>
      <c r="N137" s="193" t="s">
        <v>43</v>
      </c>
      <c r="O137" s="71"/>
      <c r="P137" s="194">
        <f>O137*H137</f>
        <v>0</v>
      </c>
      <c r="Q137" s="194">
        <v>1.7399999999999999E-2</v>
      </c>
      <c r="R137" s="194">
        <f>Q137*H137</f>
        <v>4.3222296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229</v>
      </c>
      <c r="AT137" s="196" t="s">
        <v>224</v>
      </c>
      <c r="AU137" s="196" t="s">
        <v>85</v>
      </c>
      <c r="AY137" s="17" t="s">
        <v>223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85</v>
      </c>
      <c r="BK137" s="197">
        <f>ROUND(I137*H137,2)</f>
        <v>0</v>
      </c>
      <c r="BL137" s="17" t="s">
        <v>229</v>
      </c>
      <c r="BM137" s="196" t="s">
        <v>2788</v>
      </c>
    </row>
    <row r="138" spans="1:65" s="12" customFormat="1" ht="11.25">
      <c r="B138" s="198"/>
      <c r="C138" s="199"/>
      <c r="D138" s="200" t="s">
        <v>231</v>
      </c>
      <c r="E138" s="201" t="s">
        <v>1</v>
      </c>
      <c r="F138" s="202" t="s">
        <v>696</v>
      </c>
      <c r="G138" s="199"/>
      <c r="H138" s="201" t="s">
        <v>1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231</v>
      </c>
      <c r="AU138" s="208" t="s">
        <v>85</v>
      </c>
      <c r="AV138" s="12" t="s">
        <v>85</v>
      </c>
      <c r="AW138" s="12" t="s">
        <v>33</v>
      </c>
      <c r="AX138" s="12" t="s">
        <v>78</v>
      </c>
      <c r="AY138" s="208" t="s">
        <v>223</v>
      </c>
    </row>
    <row r="139" spans="1:65" s="13" customFormat="1" ht="11.25">
      <c r="B139" s="209"/>
      <c r="C139" s="210"/>
      <c r="D139" s="200" t="s">
        <v>231</v>
      </c>
      <c r="E139" s="211" t="s">
        <v>1</v>
      </c>
      <c r="F139" s="212" t="s">
        <v>2789</v>
      </c>
      <c r="G139" s="210"/>
      <c r="H139" s="213">
        <v>44.17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231</v>
      </c>
      <c r="AU139" s="219" t="s">
        <v>85</v>
      </c>
      <c r="AV139" s="13" t="s">
        <v>87</v>
      </c>
      <c r="AW139" s="13" t="s">
        <v>33</v>
      </c>
      <c r="AX139" s="13" t="s">
        <v>78</v>
      </c>
      <c r="AY139" s="219" t="s">
        <v>223</v>
      </c>
    </row>
    <row r="140" spans="1:65" s="13" customFormat="1" ht="11.25">
      <c r="B140" s="209"/>
      <c r="C140" s="210"/>
      <c r="D140" s="200" t="s">
        <v>231</v>
      </c>
      <c r="E140" s="211" t="s">
        <v>1</v>
      </c>
      <c r="F140" s="212" t="s">
        <v>2790</v>
      </c>
      <c r="G140" s="210"/>
      <c r="H140" s="213">
        <v>-3.6749999999999998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231</v>
      </c>
      <c r="AU140" s="219" t="s">
        <v>85</v>
      </c>
      <c r="AV140" s="13" t="s">
        <v>87</v>
      </c>
      <c r="AW140" s="13" t="s">
        <v>33</v>
      </c>
      <c r="AX140" s="13" t="s">
        <v>78</v>
      </c>
      <c r="AY140" s="219" t="s">
        <v>223</v>
      </c>
    </row>
    <row r="141" spans="1:65" s="13" customFormat="1" ht="11.25">
      <c r="B141" s="209"/>
      <c r="C141" s="210"/>
      <c r="D141" s="200" t="s">
        <v>231</v>
      </c>
      <c r="E141" s="211" t="s">
        <v>1</v>
      </c>
      <c r="F141" s="212" t="s">
        <v>2791</v>
      </c>
      <c r="G141" s="210"/>
      <c r="H141" s="213">
        <v>-6.5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231</v>
      </c>
      <c r="AU141" s="219" t="s">
        <v>85</v>
      </c>
      <c r="AV141" s="13" t="s">
        <v>87</v>
      </c>
      <c r="AW141" s="13" t="s">
        <v>33</v>
      </c>
      <c r="AX141" s="13" t="s">
        <v>78</v>
      </c>
      <c r="AY141" s="219" t="s">
        <v>223</v>
      </c>
    </row>
    <row r="142" spans="1:65" s="12" customFormat="1" ht="11.25">
      <c r="B142" s="198"/>
      <c r="C142" s="199"/>
      <c r="D142" s="200" t="s">
        <v>231</v>
      </c>
      <c r="E142" s="201" t="s">
        <v>1</v>
      </c>
      <c r="F142" s="202" t="s">
        <v>698</v>
      </c>
      <c r="G142" s="199"/>
      <c r="H142" s="201" t="s">
        <v>1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231</v>
      </c>
      <c r="AU142" s="208" t="s">
        <v>85</v>
      </c>
      <c r="AV142" s="12" t="s">
        <v>85</v>
      </c>
      <c r="AW142" s="12" t="s">
        <v>33</v>
      </c>
      <c r="AX142" s="12" t="s">
        <v>78</v>
      </c>
      <c r="AY142" s="208" t="s">
        <v>223</v>
      </c>
    </row>
    <row r="143" spans="1:65" s="13" customFormat="1" ht="11.25">
      <c r="B143" s="209"/>
      <c r="C143" s="210"/>
      <c r="D143" s="200" t="s">
        <v>231</v>
      </c>
      <c r="E143" s="211" t="s">
        <v>1</v>
      </c>
      <c r="F143" s="212" t="s">
        <v>2792</v>
      </c>
      <c r="G143" s="210"/>
      <c r="H143" s="213">
        <v>75.11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231</v>
      </c>
      <c r="AU143" s="219" t="s">
        <v>85</v>
      </c>
      <c r="AV143" s="13" t="s">
        <v>87</v>
      </c>
      <c r="AW143" s="13" t="s">
        <v>33</v>
      </c>
      <c r="AX143" s="13" t="s">
        <v>78</v>
      </c>
      <c r="AY143" s="219" t="s">
        <v>223</v>
      </c>
    </row>
    <row r="144" spans="1:65" s="13" customFormat="1" ht="11.25">
      <c r="B144" s="209"/>
      <c r="C144" s="210"/>
      <c r="D144" s="200" t="s">
        <v>231</v>
      </c>
      <c r="E144" s="211" t="s">
        <v>1</v>
      </c>
      <c r="F144" s="212" t="s">
        <v>2790</v>
      </c>
      <c r="G144" s="210"/>
      <c r="H144" s="213">
        <v>-3.6749999999999998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231</v>
      </c>
      <c r="AU144" s="219" t="s">
        <v>85</v>
      </c>
      <c r="AV144" s="13" t="s">
        <v>87</v>
      </c>
      <c r="AW144" s="13" t="s">
        <v>33</v>
      </c>
      <c r="AX144" s="13" t="s">
        <v>78</v>
      </c>
      <c r="AY144" s="219" t="s">
        <v>223</v>
      </c>
    </row>
    <row r="145" spans="1:65" s="13" customFormat="1" ht="11.25">
      <c r="B145" s="209"/>
      <c r="C145" s="210"/>
      <c r="D145" s="200" t="s">
        <v>231</v>
      </c>
      <c r="E145" s="211" t="s">
        <v>1</v>
      </c>
      <c r="F145" s="212" t="s">
        <v>2793</v>
      </c>
      <c r="G145" s="210"/>
      <c r="H145" s="213">
        <v>-2.1669999999999998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231</v>
      </c>
      <c r="AU145" s="219" t="s">
        <v>85</v>
      </c>
      <c r="AV145" s="13" t="s">
        <v>87</v>
      </c>
      <c r="AW145" s="13" t="s">
        <v>33</v>
      </c>
      <c r="AX145" s="13" t="s">
        <v>78</v>
      </c>
      <c r="AY145" s="219" t="s">
        <v>223</v>
      </c>
    </row>
    <row r="146" spans="1:65" s="13" customFormat="1" ht="11.25">
      <c r="B146" s="209"/>
      <c r="C146" s="210"/>
      <c r="D146" s="200" t="s">
        <v>231</v>
      </c>
      <c r="E146" s="211" t="s">
        <v>1</v>
      </c>
      <c r="F146" s="212" t="s">
        <v>365</v>
      </c>
      <c r="G146" s="210"/>
      <c r="H146" s="213">
        <v>-1.5760000000000001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231</v>
      </c>
      <c r="AU146" s="219" t="s">
        <v>85</v>
      </c>
      <c r="AV146" s="13" t="s">
        <v>87</v>
      </c>
      <c r="AW146" s="13" t="s">
        <v>33</v>
      </c>
      <c r="AX146" s="13" t="s">
        <v>78</v>
      </c>
      <c r="AY146" s="219" t="s">
        <v>223</v>
      </c>
    </row>
    <row r="147" spans="1:65" s="12" customFormat="1" ht="11.25">
      <c r="B147" s="198"/>
      <c r="C147" s="199"/>
      <c r="D147" s="200" t="s">
        <v>231</v>
      </c>
      <c r="E147" s="201" t="s">
        <v>1</v>
      </c>
      <c r="F147" s="202" t="s">
        <v>709</v>
      </c>
      <c r="G147" s="199"/>
      <c r="H147" s="201" t="s">
        <v>1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231</v>
      </c>
      <c r="AU147" s="208" t="s">
        <v>85</v>
      </c>
      <c r="AV147" s="12" t="s">
        <v>85</v>
      </c>
      <c r="AW147" s="12" t="s">
        <v>33</v>
      </c>
      <c r="AX147" s="12" t="s">
        <v>78</v>
      </c>
      <c r="AY147" s="208" t="s">
        <v>223</v>
      </c>
    </row>
    <row r="148" spans="1:65" s="13" customFormat="1" ht="11.25">
      <c r="B148" s="209"/>
      <c r="C148" s="210"/>
      <c r="D148" s="200" t="s">
        <v>231</v>
      </c>
      <c r="E148" s="211" t="s">
        <v>1</v>
      </c>
      <c r="F148" s="212" t="s">
        <v>2794</v>
      </c>
      <c r="G148" s="210"/>
      <c r="H148" s="213">
        <v>38.78</v>
      </c>
      <c r="I148" s="214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231</v>
      </c>
      <c r="AU148" s="219" t="s">
        <v>85</v>
      </c>
      <c r="AV148" s="13" t="s">
        <v>87</v>
      </c>
      <c r="AW148" s="13" t="s">
        <v>33</v>
      </c>
      <c r="AX148" s="13" t="s">
        <v>78</v>
      </c>
      <c r="AY148" s="219" t="s">
        <v>223</v>
      </c>
    </row>
    <row r="149" spans="1:65" s="13" customFormat="1" ht="11.25">
      <c r="B149" s="209"/>
      <c r="C149" s="210"/>
      <c r="D149" s="200" t="s">
        <v>231</v>
      </c>
      <c r="E149" s="211" t="s">
        <v>1</v>
      </c>
      <c r="F149" s="212" t="s">
        <v>365</v>
      </c>
      <c r="G149" s="210"/>
      <c r="H149" s="213">
        <v>-1.5760000000000001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231</v>
      </c>
      <c r="AU149" s="219" t="s">
        <v>85</v>
      </c>
      <c r="AV149" s="13" t="s">
        <v>87</v>
      </c>
      <c r="AW149" s="13" t="s">
        <v>33</v>
      </c>
      <c r="AX149" s="13" t="s">
        <v>78</v>
      </c>
      <c r="AY149" s="219" t="s">
        <v>223</v>
      </c>
    </row>
    <row r="150" spans="1:65" s="12" customFormat="1" ht="11.25">
      <c r="B150" s="198"/>
      <c r="C150" s="199"/>
      <c r="D150" s="200" t="s">
        <v>231</v>
      </c>
      <c r="E150" s="201" t="s">
        <v>1</v>
      </c>
      <c r="F150" s="202" t="s">
        <v>2795</v>
      </c>
      <c r="G150" s="199"/>
      <c r="H150" s="201" t="s">
        <v>1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231</v>
      </c>
      <c r="AU150" s="208" t="s">
        <v>85</v>
      </c>
      <c r="AV150" s="12" t="s">
        <v>85</v>
      </c>
      <c r="AW150" s="12" t="s">
        <v>33</v>
      </c>
      <c r="AX150" s="12" t="s">
        <v>78</v>
      </c>
      <c r="AY150" s="208" t="s">
        <v>223</v>
      </c>
    </row>
    <row r="151" spans="1:65" s="13" customFormat="1" ht="11.25">
      <c r="B151" s="209"/>
      <c r="C151" s="210"/>
      <c r="D151" s="200" t="s">
        <v>231</v>
      </c>
      <c r="E151" s="211" t="s">
        <v>1</v>
      </c>
      <c r="F151" s="212" t="s">
        <v>2796</v>
      </c>
      <c r="G151" s="210"/>
      <c r="H151" s="213">
        <v>35.28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231</v>
      </c>
      <c r="AU151" s="219" t="s">
        <v>85</v>
      </c>
      <c r="AV151" s="13" t="s">
        <v>87</v>
      </c>
      <c r="AW151" s="13" t="s">
        <v>33</v>
      </c>
      <c r="AX151" s="13" t="s">
        <v>78</v>
      </c>
      <c r="AY151" s="219" t="s">
        <v>223</v>
      </c>
    </row>
    <row r="152" spans="1:65" s="13" customFormat="1" ht="11.25">
      <c r="B152" s="209"/>
      <c r="C152" s="210"/>
      <c r="D152" s="200" t="s">
        <v>231</v>
      </c>
      <c r="E152" s="211" t="s">
        <v>1</v>
      </c>
      <c r="F152" s="212" t="s">
        <v>433</v>
      </c>
      <c r="G152" s="210"/>
      <c r="H152" s="213">
        <v>-3.1520000000000001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231</v>
      </c>
      <c r="AU152" s="219" t="s">
        <v>85</v>
      </c>
      <c r="AV152" s="13" t="s">
        <v>87</v>
      </c>
      <c r="AW152" s="13" t="s">
        <v>33</v>
      </c>
      <c r="AX152" s="13" t="s">
        <v>78</v>
      </c>
      <c r="AY152" s="219" t="s">
        <v>223</v>
      </c>
    </row>
    <row r="153" spans="1:65" s="12" customFormat="1" ht="11.25">
      <c r="B153" s="198"/>
      <c r="C153" s="199"/>
      <c r="D153" s="200" t="s">
        <v>231</v>
      </c>
      <c r="E153" s="201" t="s">
        <v>1</v>
      </c>
      <c r="F153" s="202" t="s">
        <v>2797</v>
      </c>
      <c r="G153" s="199"/>
      <c r="H153" s="201" t="s">
        <v>1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231</v>
      </c>
      <c r="AU153" s="208" t="s">
        <v>85</v>
      </c>
      <c r="AV153" s="12" t="s">
        <v>85</v>
      </c>
      <c r="AW153" s="12" t="s">
        <v>33</v>
      </c>
      <c r="AX153" s="12" t="s">
        <v>78</v>
      </c>
      <c r="AY153" s="208" t="s">
        <v>223</v>
      </c>
    </row>
    <row r="154" spans="1:65" s="13" customFormat="1" ht="11.25">
      <c r="B154" s="209"/>
      <c r="C154" s="210"/>
      <c r="D154" s="200" t="s">
        <v>231</v>
      </c>
      <c r="E154" s="211" t="s">
        <v>1</v>
      </c>
      <c r="F154" s="212" t="s">
        <v>2798</v>
      </c>
      <c r="G154" s="210"/>
      <c r="H154" s="213">
        <v>86.31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231</v>
      </c>
      <c r="AU154" s="219" t="s">
        <v>85</v>
      </c>
      <c r="AV154" s="13" t="s">
        <v>87</v>
      </c>
      <c r="AW154" s="13" t="s">
        <v>33</v>
      </c>
      <c r="AX154" s="13" t="s">
        <v>78</v>
      </c>
      <c r="AY154" s="219" t="s">
        <v>223</v>
      </c>
    </row>
    <row r="155" spans="1:65" s="13" customFormat="1" ht="11.25">
      <c r="B155" s="209"/>
      <c r="C155" s="210"/>
      <c r="D155" s="200" t="s">
        <v>231</v>
      </c>
      <c r="E155" s="211" t="s">
        <v>1</v>
      </c>
      <c r="F155" s="212" t="s">
        <v>2799</v>
      </c>
      <c r="G155" s="210"/>
      <c r="H155" s="213">
        <v>-5.25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231</v>
      </c>
      <c r="AU155" s="219" t="s">
        <v>85</v>
      </c>
      <c r="AV155" s="13" t="s">
        <v>87</v>
      </c>
      <c r="AW155" s="13" t="s">
        <v>33</v>
      </c>
      <c r="AX155" s="13" t="s">
        <v>78</v>
      </c>
      <c r="AY155" s="219" t="s">
        <v>223</v>
      </c>
    </row>
    <row r="156" spans="1:65" s="13" customFormat="1" ht="11.25">
      <c r="B156" s="209"/>
      <c r="C156" s="210"/>
      <c r="D156" s="200" t="s">
        <v>231</v>
      </c>
      <c r="E156" s="211" t="s">
        <v>1</v>
      </c>
      <c r="F156" s="212" t="s">
        <v>2790</v>
      </c>
      <c r="G156" s="210"/>
      <c r="H156" s="213">
        <v>-3.6749999999999998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231</v>
      </c>
      <c r="AU156" s="219" t="s">
        <v>85</v>
      </c>
      <c r="AV156" s="13" t="s">
        <v>87</v>
      </c>
      <c r="AW156" s="13" t="s">
        <v>33</v>
      </c>
      <c r="AX156" s="13" t="s">
        <v>78</v>
      </c>
      <c r="AY156" s="219" t="s">
        <v>223</v>
      </c>
    </row>
    <row r="157" spans="1:65" s="14" customFormat="1" ht="11.25">
      <c r="B157" s="220"/>
      <c r="C157" s="221"/>
      <c r="D157" s="200" t="s">
        <v>231</v>
      </c>
      <c r="E157" s="222" t="s">
        <v>2767</v>
      </c>
      <c r="F157" s="223" t="s">
        <v>237</v>
      </c>
      <c r="G157" s="221"/>
      <c r="H157" s="224">
        <v>248.404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231</v>
      </c>
      <c r="AU157" s="230" t="s">
        <v>85</v>
      </c>
      <c r="AV157" s="14" t="s">
        <v>229</v>
      </c>
      <c r="AW157" s="14" t="s">
        <v>33</v>
      </c>
      <c r="AX157" s="14" t="s">
        <v>85</v>
      </c>
      <c r="AY157" s="230" t="s">
        <v>223</v>
      </c>
    </row>
    <row r="158" spans="1:65" s="2" customFormat="1" ht="37.9" customHeight="1">
      <c r="A158" s="34"/>
      <c r="B158" s="35"/>
      <c r="C158" s="185" t="s">
        <v>229</v>
      </c>
      <c r="D158" s="185" t="s">
        <v>224</v>
      </c>
      <c r="E158" s="186" t="s">
        <v>503</v>
      </c>
      <c r="F158" s="187" t="s">
        <v>504</v>
      </c>
      <c r="G158" s="188" t="s">
        <v>146</v>
      </c>
      <c r="H158" s="189">
        <v>24.5</v>
      </c>
      <c r="I158" s="190"/>
      <c r="J158" s="191">
        <f>ROUND(I158*H158,2)</f>
        <v>0</v>
      </c>
      <c r="K158" s="187" t="s">
        <v>228</v>
      </c>
      <c r="L158" s="39"/>
      <c r="M158" s="192" t="s">
        <v>1</v>
      </c>
      <c r="N158" s="193" t="s">
        <v>43</v>
      </c>
      <c r="O158" s="71"/>
      <c r="P158" s="194">
        <f>O158*H158</f>
        <v>0</v>
      </c>
      <c r="Q158" s="194">
        <v>8.6E-3</v>
      </c>
      <c r="R158" s="194">
        <f>Q158*H158</f>
        <v>0.2107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229</v>
      </c>
      <c r="AT158" s="196" t="s">
        <v>224</v>
      </c>
      <c r="AU158" s="196" t="s">
        <v>85</v>
      </c>
      <c r="AY158" s="17" t="s">
        <v>223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85</v>
      </c>
      <c r="BK158" s="197">
        <f>ROUND(I158*H158,2)</f>
        <v>0</v>
      </c>
      <c r="BL158" s="17" t="s">
        <v>229</v>
      </c>
      <c r="BM158" s="196" t="s">
        <v>2800</v>
      </c>
    </row>
    <row r="159" spans="1:65" s="2" customFormat="1" ht="16.5" customHeight="1">
      <c r="A159" s="34"/>
      <c r="B159" s="35"/>
      <c r="C159" s="231" t="s">
        <v>250</v>
      </c>
      <c r="D159" s="231" t="s">
        <v>268</v>
      </c>
      <c r="E159" s="232" t="s">
        <v>523</v>
      </c>
      <c r="F159" s="233" t="s">
        <v>524</v>
      </c>
      <c r="G159" s="234" t="s">
        <v>146</v>
      </c>
      <c r="H159" s="235">
        <v>24.99</v>
      </c>
      <c r="I159" s="236"/>
      <c r="J159" s="237">
        <f>ROUND(I159*H159,2)</f>
        <v>0</v>
      </c>
      <c r="K159" s="233" t="s">
        <v>228</v>
      </c>
      <c r="L159" s="238"/>
      <c r="M159" s="239" t="s">
        <v>1</v>
      </c>
      <c r="N159" s="240" t="s">
        <v>43</v>
      </c>
      <c r="O159" s="71"/>
      <c r="P159" s="194">
        <f>O159*H159</f>
        <v>0</v>
      </c>
      <c r="Q159" s="194">
        <v>2.3999999999999998E-3</v>
      </c>
      <c r="R159" s="194">
        <f>Q159*H159</f>
        <v>5.9975999999999988E-2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267</v>
      </c>
      <c r="AT159" s="196" t="s">
        <v>268</v>
      </c>
      <c r="AU159" s="196" t="s">
        <v>85</v>
      </c>
      <c r="AY159" s="17" t="s">
        <v>223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85</v>
      </c>
      <c r="BK159" s="197">
        <f>ROUND(I159*H159,2)</f>
        <v>0</v>
      </c>
      <c r="BL159" s="17" t="s">
        <v>229</v>
      </c>
      <c r="BM159" s="196" t="s">
        <v>2801</v>
      </c>
    </row>
    <row r="160" spans="1:65" s="13" customFormat="1" ht="11.25">
      <c r="B160" s="209"/>
      <c r="C160" s="210"/>
      <c r="D160" s="200" t="s">
        <v>231</v>
      </c>
      <c r="E160" s="210"/>
      <c r="F160" s="212" t="s">
        <v>2802</v>
      </c>
      <c r="G160" s="210"/>
      <c r="H160" s="213">
        <v>24.99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231</v>
      </c>
      <c r="AU160" s="219" t="s">
        <v>85</v>
      </c>
      <c r="AV160" s="13" t="s">
        <v>87</v>
      </c>
      <c r="AW160" s="13" t="s">
        <v>4</v>
      </c>
      <c r="AX160" s="13" t="s">
        <v>85</v>
      </c>
      <c r="AY160" s="219" t="s">
        <v>223</v>
      </c>
    </row>
    <row r="161" spans="1:65" s="2" customFormat="1" ht="21.75" customHeight="1">
      <c r="A161" s="34"/>
      <c r="B161" s="35"/>
      <c r="C161" s="185" t="s">
        <v>255</v>
      </c>
      <c r="D161" s="185" t="s">
        <v>224</v>
      </c>
      <c r="E161" s="186" t="s">
        <v>2803</v>
      </c>
      <c r="F161" s="187" t="s">
        <v>2804</v>
      </c>
      <c r="G161" s="188" t="s">
        <v>146</v>
      </c>
      <c r="H161" s="189">
        <v>99.13</v>
      </c>
      <c r="I161" s="190"/>
      <c r="J161" s="191">
        <f>ROUND(I161*H161,2)</f>
        <v>0</v>
      </c>
      <c r="K161" s="187" t="s">
        <v>228</v>
      </c>
      <c r="L161" s="39"/>
      <c r="M161" s="192" t="s">
        <v>1</v>
      </c>
      <c r="N161" s="193" t="s">
        <v>43</v>
      </c>
      <c r="O161" s="71"/>
      <c r="P161" s="194">
        <f>O161*H161</f>
        <v>0</v>
      </c>
      <c r="Q161" s="194">
        <v>2.0300000000000001E-3</v>
      </c>
      <c r="R161" s="194">
        <f>Q161*H161</f>
        <v>0.20123389999999999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229</v>
      </c>
      <c r="AT161" s="196" t="s">
        <v>224</v>
      </c>
      <c r="AU161" s="196" t="s">
        <v>85</v>
      </c>
      <c r="AY161" s="17" t="s">
        <v>223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85</v>
      </c>
      <c r="BK161" s="197">
        <f>ROUND(I161*H161,2)</f>
        <v>0</v>
      </c>
      <c r="BL161" s="17" t="s">
        <v>229</v>
      </c>
      <c r="BM161" s="196" t="s">
        <v>2805</v>
      </c>
    </row>
    <row r="162" spans="1:65" s="12" customFormat="1" ht="11.25">
      <c r="B162" s="198"/>
      <c r="C162" s="199"/>
      <c r="D162" s="200" t="s">
        <v>231</v>
      </c>
      <c r="E162" s="201" t="s">
        <v>1</v>
      </c>
      <c r="F162" s="202" t="s">
        <v>696</v>
      </c>
      <c r="G162" s="199"/>
      <c r="H162" s="201" t="s">
        <v>1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231</v>
      </c>
      <c r="AU162" s="208" t="s">
        <v>85</v>
      </c>
      <c r="AV162" s="12" t="s">
        <v>85</v>
      </c>
      <c r="AW162" s="12" t="s">
        <v>33</v>
      </c>
      <c r="AX162" s="12" t="s">
        <v>78</v>
      </c>
      <c r="AY162" s="208" t="s">
        <v>223</v>
      </c>
    </row>
    <row r="163" spans="1:65" s="13" customFormat="1" ht="11.25">
      <c r="B163" s="209"/>
      <c r="C163" s="210"/>
      <c r="D163" s="200" t="s">
        <v>231</v>
      </c>
      <c r="E163" s="211" t="s">
        <v>1</v>
      </c>
      <c r="F163" s="212" t="s">
        <v>2806</v>
      </c>
      <c r="G163" s="210"/>
      <c r="H163" s="213">
        <v>20.78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231</v>
      </c>
      <c r="AU163" s="219" t="s">
        <v>85</v>
      </c>
      <c r="AV163" s="13" t="s">
        <v>87</v>
      </c>
      <c r="AW163" s="13" t="s">
        <v>33</v>
      </c>
      <c r="AX163" s="13" t="s">
        <v>78</v>
      </c>
      <c r="AY163" s="219" t="s">
        <v>223</v>
      </c>
    </row>
    <row r="164" spans="1:65" s="12" customFormat="1" ht="11.25">
      <c r="B164" s="198"/>
      <c r="C164" s="199"/>
      <c r="D164" s="200" t="s">
        <v>231</v>
      </c>
      <c r="E164" s="201" t="s">
        <v>1</v>
      </c>
      <c r="F164" s="202" t="s">
        <v>698</v>
      </c>
      <c r="G164" s="199"/>
      <c r="H164" s="201" t="s">
        <v>1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231</v>
      </c>
      <c r="AU164" s="208" t="s">
        <v>85</v>
      </c>
      <c r="AV164" s="12" t="s">
        <v>85</v>
      </c>
      <c r="AW164" s="12" t="s">
        <v>33</v>
      </c>
      <c r="AX164" s="12" t="s">
        <v>78</v>
      </c>
      <c r="AY164" s="208" t="s">
        <v>223</v>
      </c>
    </row>
    <row r="165" spans="1:65" s="13" customFormat="1" ht="11.25">
      <c r="B165" s="209"/>
      <c r="C165" s="210"/>
      <c r="D165" s="200" t="s">
        <v>231</v>
      </c>
      <c r="E165" s="211" t="s">
        <v>1</v>
      </c>
      <c r="F165" s="212" t="s">
        <v>2807</v>
      </c>
      <c r="G165" s="210"/>
      <c r="H165" s="213">
        <v>27.03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231</v>
      </c>
      <c r="AU165" s="219" t="s">
        <v>85</v>
      </c>
      <c r="AV165" s="13" t="s">
        <v>87</v>
      </c>
      <c r="AW165" s="13" t="s">
        <v>33</v>
      </c>
      <c r="AX165" s="13" t="s">
        <v>78</v>
      </c>
      <c r="AY165" s="219" t="s">
        <v>223</v>
      </c>
    </row>
    <row r="166" spans="1:65" s="12" customFormat="1" ht="11.25">
      <c r="B166" s="198"/>
      <c r="C166" s="199"/>
      <c r="D166" s="200" t="s">
        <v>231</v>
      </c>
      <c r="E166" s="201" t="s">
        <v>1</v>
      </c>
      <c r="F166" s="202" t="s">
        <v>709</v>
      </c>
      <c r="G166" s="199"/>
      <c r="H166" s="201" t="s">
        <v>1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231</v>
      </c>
      <c r="AU166" s="208" t="s">
        <v>85</v>
      </c>
      <c r="AV166" s="12" t="s">
        <v>85</v>
      </c>
      <c r="AW166" s="12" t="s">
        <v>33</v>
      </c>
      <c r="AX166" s="12" t="s">
        <v>78</v>
      </c>
      <c r="AY166" s="208" t="s">
        <v>223</v>
      </c>
    </row>
    <row r="167" spans="1:65" s="13" customFormat="1" ht="11.25">
      <c r="B167" s="209"/>
      <c r="C167" s="210"/>
      <c r="D167" s="200" t="s">
        <v>231</v>
      </c>
      <c r="E167" s="211" t="s">
        <v>1</v>
      </c>
      <c r="F167" s="212" t="s">
        <v>2808</v>
      </c>
      <c r="G167" s="210"/>
      <c r="H167" s="213">
        <v>7.18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231</v>
      </c>
      <c r="AU167" s="219" t="s">
        <v>85</v>
      </c>
      <c r="AV167" s="13" t="s">
        <v>87</v>
      </c>
      <c r="AW167" s="13" t="s">
        <v>33</v>
      </c>
      <c r="AX167" s="13" t="s">
        <v>78</v>
      </c>
      <c r="AY167" s="219" t="s">
        <v>223</v>
      </c>
    </row>
    <row r="168" spans="1:65" s="12" customFormat="1" ht="11.25">
      <c r="B168" s="198"/>
      <c r="C168" s="199"/>
      <c r="D168" s="200" t="s">
        <v>231</v>
      </c>
      <c r="E168" s="201" t="s">
        <v>1</v>
      </c>
      <c r="F168" s="202" t="s">
        <v>2795</v>
      </c>
      <c r="G168" s="199"/>
      <c r="H168" s="201" t="s">
        <v>1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231</v>
      </c>
      <c r="AU168" s="208" t="s">
        <v>85</v>
      </c>
      <c r="AV168" s="12" t="s">
        <v>85</v>
      </c>
      <c r="AW168" s="12" t="s">
        <v>33</v>
      </c>
      <c r="AX168" s="12" t="s">
        <v>78</v>
      </c>
      <c r="AY168" s="208" t="s">
        <v>223</v>
      </c>
    </row>
    <row r="169" spans="1:65" s="13" customFormat="1" ht="11.25">
      <c r="B169" s="209"/>
      <c r="C169" s="210"/>
      <c r="D169" s="200" t="s">
        <v>231</v>
      </c>
      <c r="E169" s="211" t="s">
        <v>1</v>
      </c>
      <c r="F169" s="212" t="s">
        <v>2809</v>
      </c>
      <c r="G169" s="210"/>
      <c r="H169" s="213">
        <v>6.15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231</v>
      </c>
      <c r="AU169" s="219" t="s">
        <v>85</v>
      </c>
      <c r="AV169" s="13" t="s">
        <v>87</v>
      </c>
      <c r="AW169" s="13" t="s">
        <v>33</v>
      </c>
      <c r="AX169" s="13" t="s">
        <v>78</v>
      </c>
      <c r="AY169" s="219" t="s">
        <v>223</v>
      </c>
    </row>
    <row r="170" spans="1:65" s="12" customFormat="1" ht="11.25">
      <c r="B170" s="198"/>
      <c r="C170" s="199"/>
      <c r="D170" s="200" t="s">
        <v>231</v>
      </c>
      <c r="E170" s="201" t="s">
        <v>1</v>
      </c>
      <c r="F170" s="202" t="s">
        <v>2797</v>
      </c>
      <c r="G170" s="199"/>
      <c r="H170" s="201" t="s">
        <v>1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231</v>
      </c>
      <c r="AU170" s="208" t="s">
        <v>85</v>
      </c>
      <c r="AV170" s="12" t="s">
        <v>85</v>
      </c>
      <c r="AW170" s="12" t="s">
        <v>33</v>
      </c>
      <c r="AX170" s="12" t="s">
        <v>78</v>
      </c>
      <c r="AY170" s="208" t="s">
        <v>223</v>
      </c>
    </row>
    <row r="171" spans="1:65" s="13" customFormat="1" ht="11.25">
      <c r="B171" s="209"/>
      <c r="C171" s="210"/>
      <c r="D171" s="200" t="s">
        <v>231</v>
      </c>
      <c r="E171" s="211" t="s">
        <v>1</v>
      </c>
      <c r="F171" s="212" t="s">
        <v>2810</v>
      </c>
      <c r="G171" s="210"/>
      <c r="H171" s="213">
        <v>37.99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231</v>
      </c>
      <c r="AU171" s="219" t="s">
        <v>85</v>
      </c>
      <c r="AV171" s="13" t="s">
        <v>87</v>
      </c>
      <c r="AW171" s="13" t="s">
        <v>33</v>
      </c>
      <c r="AX171" s="13" t="s">
        <v>78</v>
      </c>
      <c r="AY171" s="219" t="s">
        <v>223</v>
      </c>
    </row>
    <row r="172" spans="1:65" s="14" customFormat="1" ht="11.25">
      <c r="B172" s="220"/>
      <c r="C172" s="221"/>
      <c r="D172" s="200" t="s">
        <v>231</v>
      </c>
      <c r="E172" s="222" t="s">
        <v>2771</v>
      </c>
      <c r="F172" s="223" t="s">
        <v>237</v>
      </c>
      <c r="G172" s="221"/>
      <c r="H172" s="224">
        <v>99.13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231</v>
      </c>
      <c r="AU172" s="230" t="s">
        <v>85</v>
      </c>
      <c r="AV172" s="14" t="s">
        <v>229</v>
      </c>
      <c r="AW172" s="14" t="s">
        <v>33</v>
      </c>
      <c r="AX172" s="14" t="s">
        <v>85</v>
      </c>
      <c r="AY172" s="230" t="s">
        <v>223</v>
      </c>
    </row>
    <row r="173" spans="1:65" s="11" customFormat="1" ht="25.9" customHeight="1">
      <c r="B173" s="171"/>
      <c r="C173" s="172"/>
      <c r="D173" s="173" t="s">
        <v>77</v>
      </c>
      <c r="E173" s="174" t="s">
        <v>272</v>
      </c>
      <c r="F173" s="174" t="s">
        <v>601</v>
      </c>
      <c r="G173" s="172"/>
      <c r="H173" s="172"/>
      <c r="I173" s="175"/>
      <c r="J173" s="176">
        <f>BK173</f>
        <v>0</v>
      </c>
      <c r="K173" s="172"/>
      <c r="L173" s="177"/>
      <c r="M173" s="178"/>
      <c r="N173" s="179"/>
      <c r="O173" s="179"/>
      <c r="P173" s="180">
        <f>SUM(P174:P197)</f>
        <v>0</v>
      </c>
      <c r="Q173" s="179"/>
      <c r="R173" s="180">
        <f>SUM(R174:R197)</f>
        <v>1.2886899999999998E-2</v>
      </c>
      <c r="S173" s="179"/>
      <c r="T173" s="181">
        <f>SUM(T174:T197)</f>
        <v>30.060749999999999</v>
      </c>
      <c r="AR173" s="182" t="s">
        <v>85</v>
      </c>
      <c r="AT173" s="183" t="s">
        <v>77</v>
      </c>
      <c r="AU173" s="183" t="s">
        <v>78</v>
      </c>
      <c r="AY173" s="182" t="s">
        <v>223</v>
      </c>
      <c r="BK173" s="184">
        <f>SUM(BK174:BK197)</f>
        <v>0</v>
      </c>
    </row>
    <row r="174" spans="1:65" s="2" customFormat="1" ht="33" customHeight="1">
      <c r="A174" s="34"/>
      <c r="B174" s="35"/>
      <c r="C174" s="185" t="s">
        <v>259</v>
      </c>
      <c r="D174" s="185" t="s">
        <v>224</v>
      </c>
      <c r="E174" s="186" t="s">
        <v>619</v>
      </c>
      <c r="F174" s="187" t="s">
        <v>620</v>
      </c>
      <c r="G174" s="188" t="s">
        <v>146</v>
      </c>
      <c r="H174" s="189">
        <v>99.13</v>
      </c>
      <c r="I174" s="190"/>
      <c r="J174" s="191">
        <f>ROUND(I174*H174,2)</f>
        <v>0</v>
      </c>
      <c r="K174" s="187" t="s">
        <v>228</v>
      </c>
      <c r="L174" s="39"/>
      <c r="M174" s="192" t="s">
        <v>1</v>
      </c>
      <c r="N174" s="193" t="s">
        <v>43</v>
      </c>
      <c r="O174" s="71"/>
      <c r="P174" s="194">
        <f>O174*H174</f>
        <v>0</v>
      </c>
      <c r="Q174" s="194">
        <v>1.2999999999999999E-4</v>
      </c>
      <c r="R174" s="194">
        <f>Q174*H174</f>
        <v>1.2886899999999998E-2</v>
      </c>
      <c r="S174" s="194">
        <v>0</v>
      </c>
      <c r="T174" s="19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229</v>
      </c>
      <c r="AT174" s="196" t="s">
        <v>224</v>
      </c>
      <c r="AU174" s="196" t="s">
        <v>85</v>
      </c>
      <c r="AY174" s="17" t="s">
        <v>223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85</v>
      </c>
      <c r="BK174" s="197">
        <f>ROUND(I174*H174,2)</f>
        <v>0</v>
      </c>
      <c r="BL174" s="17" t="s">
        <v>229</v>
      </c>
      <c r="BM174" s="196" t="s">
        <v>2811</v>
      </c>
    </row>
    <row r="175" spans="1:65" s="13" customFormat="1" ht="11.25">
      <c r="B175" s="209"/>
      <c r="C175" s="210"/>
      <c r="D175" s="200" t="s">
        <v>231</v>
      </c>
      <c r="E175" s="211" t="s">
        <v>1</v>
      </c>
      <c r="F175" s="212" t="s">
        <v>157</v>
      </c>
      <c r="G175" s="210"/>
      <c r="H175" s="213">
        <v>99.13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231</v>
      </c>
      <c r="AU175" s="219" t="s">
        <v>85</v>
      </c>
      <c r="AV175" s="13" t="s">
        <v>87</v>
      </c>
      <c r="AW175" s="13" t="s">
        <v>33</v>
      </c>
      <c r="AX175" s="13" t="s">
        <v>85</v>
      </c>
      <c r="AY175" s="219" t="s">
        <v>223</v>
      </c>
    </row>
    <row r="176" spans="1:65" s="2" customFormat="1" ht="24.2" customHeight="1">
      <c r="A176" s="34"/>
      <c r="B176" s="35"/>
      <c r="C176" s="185" t="s">
        <v>267</v>
      </c>
      <c r="D176" s="185" t="s">
        <v>224</v>
      </c>
      <c r="E176" s="186" t="s">
        <v>717</v>
      </c>
      <c r="F176" s="187" t="s">
        <v>718</v>
      </c>
      <c r="G176" s="188" t="s">
        <v>227</v>
      </c>
      <c r="H176" s="189">
        <v>19.954000000000001</v>
      </c>
      <c r="I176" s="190"/>
      <c r="J176" s="191">
        <f>ROUND(I176*H176,2)</f>
        <v>0</v>
      </c>
      <c r="K176" s="187" t="s">
        <v>228</v>
      </c>
      <c r="L176" s="39"/>
      <c r="M176" s="192" t="s">
        <v>1</v>
      </c>
      <c r="N176" s="193" t="s">
        <v>43</v>
      </c>
      <c r="O176" s="71"/>
      <c r="P176" s="194">
        <f>O176*H176</f>
        <v>0</v>
      </c>
      <c r="Q176" s="194">
        <v>0</v>
      </c>
      <c r="R176" s="194">
        <f>Q176*H176</f>
        <v>0</v>
      </c>
      <c r="S176" s="194">
        <v>1.4</v>
      </c>
      <c r="T176" s="195">
        <f>S176*H176</f>
        <v>27.935600000000001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229</v>
      </c>
      <c r="AT176" s="196" t="s">
        <v>224</v>
      </c>
      <c r="AU176" s="196" t="s">
        <v>85</v>
      </c>
      <c r="AY176" s="17" t="s">
        <v>223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7" t="s">
        <v>85</v>
      </c>
      <c r="BK176" s="197">
        <f>ROUND(I176*H176,2)</f>
        <v>0</v>
      </c>
      <c r="BL176" s="17" t="s">
        <v>229</v>
      </c>
      <c r="BM176" s="196" t="s">
        <v>2812</v>
      </c>
    </row>
    <row r="177" spans="1:65" s="13" customFormat="1" ht="11.25">
      <c r="B177" s="209"/>
      <c r="C177" s="210"/>
      <c r="D177" s="200" t="s">
        <v>231</v>
      </c>
      <c r="E177" s="211" t="s">
        <v>1</v>
      </c>
      <c r="F177" s="212" t="s">
        <v>720</v>
      </c>
      <c r="G177" s="210"/>
      <c r="H177" s="213">
        <v>19.954000000000001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231</v>
      </c>
      <c r="AU177" s="219" t="s">
        <v>85</v>
      </c>
      <c r="AV177" s="13" t="s">
        <v>87</v>
      </c>
      <c r="AW177" s="13" t="s">
        <v>33</v>
      </c>
      <c r="AX177" s="13" t="s">
        <v>85</v>
      </c>
      <c r="AY177" s="219" t="s">
        <v>223</v>
      </c>
    </row>
    <row r="178" spans="1:65" s="2" customFormat="1" ht="24.2" customHeight="1">
      <c r="A178" s="34"/>
      <c r="B178" s="35"/>
      <c r="C178" s="185" t="s">
        <v>272</v>
      </c>
      <c r="D178" s="185" t="s">
        <v>224</v>
      </c>
      <c r="E178" s="186" t="s">
        <v>739</v>
      </c>
      <c r="F178" s="187" t="s">
        <v>740</v>
      </c>
      <c r="G178" s="188" t="s">
        <v>146</v>
      </c>
      <c r="H178" s="189">
        <v>11.025</v>
      </c>
      <c r="I178" s="190"/>
      <c r="J178" s="191">
        <f>ROUND(I178*H178,2)</f>
        <v>0</v>
      </c>
      <c r="K178" s="187" t="s">
        <v>228</v>
      </c>
      <c r="L178" s="39"/>
      <c r="M178" s="192" t="s">
        <v>1</v>
      </c>
      <c r="N178" s="193" t="s">
        <v>43</v>
      </c>
      <c r="O178" s="71"/>
      <c r="P178" s="194">
        <f>O178*H178</f>
        <v>0</v>
      </c>
      <c r="Q178" s="194">
        <v>0</v>
      </c>
      <c r="R178" s="194">
        <f>Q178*H178</f>
        <v>0</v>
      </c>
      <c r="S178" s="194">
        <v>3.4000000000000002E-2</v>
      </c>
      <c r="T178" s="195">
        <f>S178*H178</f>
        <v>0.37485000000000002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229</v>
      </c>
      <c r="AT178" s="196" t="s">
        <v>224</v>
      </c>
      <c r="AU178" s="196" t="s">
        <v>85</v>
      </c>
      <c r="AY178" s="17" t="s">
        <v>223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85</v>
      </c>
      <c r="BK178" s="197">
        <f>ROUND(I178*H178,2)</f>
        <v>0</v>
      </c>
      <c r="BL178" s="17" t="s">
        <v>229</v>
      </c>
      <c r="BM178" s="196" t="s">
        <v>2813</v>
      </c>
    </row>
    <row r="179" spans="1:65" s="13" customFormat="1" ht="11.25">
      <c r="B179" s="209"/>
      <c r="C179" s="210"/>
      <c r="D179" s="200" t="s">
        <v>231</v>
      </c>
      <c r="E179" s="211" t="s">
        <v>1</v>
      </c>
      <c r="F179" s="212" t="s">
        <v>2814</v>
      </c>
      <c r="G179" s="210"/>
      <c r="H179" s="213">
        <v>11.025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231</v>
      </c>
      <c r="AU179" s="219" t="s">
        <v>85</v>
      </c>
      <c r="AV179" s="13" t="s">
        <v>87</v>
      </c>
      <c r="AW179" s="13" t="s">
        <v>33</v>
      </c>
      <c r="AX179" s="13" t="s">
        <v>85</v>
      </c>
      <c r="AY179" s="219" t="s">
        <v>223</v>
      </c>
    </row>
    <row r="180" spans="1:65" s="2" customFormat="1" ht="16.5" customHeight="1">
      <c r="A180" s="34"/>
      <c r="B180" s="35"/>
      <c r="C180" s="185" t="s">
        <v>280</v>
      </c>
      <c r="D180" s="185" t="s">
        <v>224</v>
      </c>
      <c r="E180" s="186" t="s">
        <v>757</v>
      </c>
      <c r="F180" s="187" t="s">
        <v>758</v>
      </c>
      <c r="G180" s="188" t="s">
        <v>146</v>
      </c>
      <c r="H180" s="189">
        <v>11.5</v>
      </c>
      <c r="I180" s="190"/>
      <c r="J180" s="191">
        <f>ROUND(I180*H180,2)</f>
        <v>0</v>
      </c>
      <c r="K180" s="187" t="s">
        <v>228</v>
      </c>
      <c r="L180" s="39"/>
      <c r="M180" s="192" t="s">
        <v>1</v>
      </c>
      <c r="N180" s="193" t="s">
        <v>43</v>
      </c>
      <c r="O180" s="71"/>
      <c r="P180" s="194">
        <f>O180*H180</f>
        <v>0</v>
      </c>
      <c r="Q180" s="194">
        <v>0</v>
      </c>
      <c r="R180" s="194">
        <f>Q180*H180</f>
        <v>0</v>
      </c>
      <c r="S180" s="194">
        <v>6.6000000000000003E-2</v>
      </c>
      <c r="T180" s="195">
        <f>S180*H180</f>
        <v>0.75900000000000001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6" t="s">
        <v>229</v>
      </c>
      <c r="AT180" s="196" t="s">
        <v>224</v>
      </c>
      <c r="AU180" s="196" t="s">
        <v>85</v>
      </c>
      <c r="AY180" s="17" t="s">
        <v>223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7" t="s">
        <v>85</v>
      </c>
      <c r="BK180" s="197">
        <f>ROUND(I180*H180,2)</f>
        <v>0</v>
      </c>
      <c r="BL180" s="17" t="s">
        <v>229</v>
      </c>
      <c r="BM180" s="196" t="s">
        <v>2815</v>
      </c>
    </row>
    <row r="181" spans="1:65" s="13" customFormat="1" ht="11.25">
      <c r="B181" s="209"/>
      <c r="C181" s="210"/>
      <c r="D181" s="200" t="s">
        <v>231</v>
      </c>
      <c r="E181" s="211" t="s">
        <v>1</v>
      </c>
      <c r="F181" s="212" t="s">
        <v>2816</v>
      </c>
      <c r="G181" s="210"/>
      <c r="H181" s="213">
        <v>6.5</v>
      </c>
      <c r="I181" s="214"/>
      <c r="J181" s="210"/>
      <c r="K181" s="210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231</v>
      </c>
      <c r="AU181" s="219" t="s">
        <v>85</v>
      </c>
      <c r="AV181" s="13" t="s">
        <v>87</v>
      </c>
      <c r="AW181" s="13" t="s">
        <v>33</v>
      </c>
      <c r="AX181" s="13" t="s">
        <v>78</v>
      </c>
      <c r="AY181" s="219" t="s">
        <v>223</v>
      </c>
    </row>
    <row r="182" spans="1:65" s="13" customFormat="1" ht="11.25">
      <c r="B182" s="209"/>
      <c r="C182" s="210"/>
      <c r="D182" s="200" t="s">
        <v>231</v>
      </c>
      <c r="E182" s="211" t="s">
        <v>1</v>
      </c>
      <c r="F182" s="212" t="s">
        <v>2817</v>
      </c>
      <c r="G182" s="210"/>
      <c r="H182" s="213">
        <v>5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231</v>
      </c>
      <c r="AU182" s="219" t="s">
        <v>85</v>
      </c>
      <c r="AV182" s="13" t="s">
        <v>87</v>
      </c>
      <c r="AW182" s="13" t="s">
        <v>33</v>
      </c>
      <c r="AX182" s="13" t="s">
        <v>78</v>
      </c>
      <c r="AY182" s="219" t="s">
        <v>223</v>
      </c>
    </row>
    <row r="183" spans="1:65" s="14" customFormat="1" ht="11.25">
      <c r="B183" s="220"/>
      <c r="C183" s="221"/>
      <c r="D183" s="200" t="s">
        <v>231</v>
      </c>
      <c r="E183" s="222" t="s">
        <v>1</v>
      </c>
      <c r="F183" s="223" t="s">
        <v>237</v>
      </c>
      <c r="G183" s="221"/>
      <c r="H183" s="224">
        <v>11.5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231</v>
      </c>
      <c r="AU183" s="230" t="s">
        <v>85</v>
      </c>
      <c r="AV183" s="14" t="s">
        <v>229</v>
      </c>
      <c r="AW183" s="14" t="s">
        <v>33</v>
      </c>
      <c r="AX183" s="14" t="s">
        <v>85</v>
      </c>
      <c r="AY183" s="230" t="s">
        <v>223</v>
      </c>
    </row>
    <row r="184" spans="1:65" s="2" customFormat="1" ht="33" customHeight="1">
      <c r="A184" s="34"/>
      <c r="B184" s="35"/>
      <c r="C184" s="185" t="s">
        <v>285</v>
      </c>
      <c r="D184" s="185" t="s">
        <v>224</v>
      </c>
      <c r="E184" s="186" t="s">
        <v>2818</v>
      </c>
      <c r="F184" s="187" t="s">
        <v>2819</v>
      </c>
      <c r="G184" s="188" t="s">
        <v>146</v>
      </c>
      <c r="H184" s="189">
        <v>99.13</v>
      </c>
      <c r="I184" s="190"/>
      <c r="J184" s="191">
        <f>ROUND(I184*H184,2)</f>
        <v>0</v>
      </c>
      <c r="K184" s="187" t="s">
        <v>228</v>
      </c>
      <c r="L184" s="39"/>
      <c r="M184" s="192" t="s">
        <v>1</v>
      </c>
      <c r="N184" s="193" t="s">
        <v>43</v>
      </c>
      <c r="O184" s="71"/>
      <c r="P184" s="194">
        <f>O184*H184</f>
        <v>0</v>
      </c>
      <c r="Q184" s="194">
        <v>0</v>
      </c>
      <c r="R184" s="194">
        <f>Q184*H184</f>
        <v>0</v>
      </c>
      <c r="S184" s="194">
        <v>0.01</v>
      </c>
      <c r="T184" s="195">
        <f>S184*H184</f>
        <v>0.99129999999999996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6" t="s">
        <v>229</v>
      </c>
      <c r="AT184" s="196" t="s">
        <v>224</v>
      </c>
      <c r="AU184" s="196" t="s">
        <v>85</v>
      </c>
      <c r="AY184" s="17" t="s">
        <v>223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7" t="s">
        <v>85</v>
      </c>
      <c r="BK184" s="197">
        <f>ROUND(I184*H184,2)</f>
        <v>0</v>
      </c>
      <c r="BL184" s="17" t="s">
        <v>229</v>
      </c>
      <c r="BM184" s="196" t="s">
        <v>2820</v>
      </c>
    </row>
    <row r="185" spans="1:65" s="13" customFormat="1" ht="11.25">
      <c r="B185" s="209"/>
      <c r="C185" s="210"/>
      <c r="D185" s="200" t="s">
        <v>231</v>
      </c>
      <c r="E185" s="211" t="s">
        <v>1</v>
      </c>
      <c r="F185" s="212" t="s">
        <v>157</v>
      </c>
      <c r="G185" s="210"/>
      <c r="H185" s="213">
        <v>99.13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231</v>
      </c>
      <c r="AU185" s="219" t="s">
        <v>85</v>
      </c>
      <c r="AV185" s="13" t="s">
        <v>87</v>
      </c>
      <c r="AW185" s="13" t="s">
        <v>33</v>
      </c>
      <c r="AX185" s="13" t="s">
        <v>85</v>
      </c>
      <c r="AY185" s="219" t="s">
        <v>223</v>
      </c>
    </row>
    <row r="186" spans="1:65" s="2" customFormat="1" ht="24.2" customHeight="1">
      <c r="A186" s="34"/>
      <c r="B186" s="35"/>
      <c r="C186" s="185" t="s">
        <v>289</v>
      </c>
      <c r="D186" s="185" t="s">
        <v>224</v>
      </c>
      <c r="E186" s="186" t="s">
        <v>2821</v>
      </c>
      <c r="F186" s="187" t="s">
        <v>2822</v>
      </c>
      <c r="G186" s="188" t="s">
        <v>146</v>
      </c>
      <c r="H186" s="189">
        <v>99.13</v>
      </c>
      <c r="I186" s="190"/>
      <c r="J186" s="191">
        <f>ROUND(I186*H186,2)</f>
        <v>0</v>
      </c>
      <c r="K186" s="187" t="s">
        <v>228</v>
      </c>
      <c r="L186" s="39"/>
      <c r="M186" s="192" t="s">
        <v>1</v>
      </c>
      <c r="N186" s="193" t="s">
        <v>43</v>
      </c>
      <c r="O186" s="71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229</v>
      </c>
      <c r="AT186" s="196" t="s">
        <v>224</v>
      </c>
      <c r="AU186" s="196" t="s">
        <v>85</v>
      </c>
      <c r="AY186" s="17" t="s">
        <v>223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85</v>
      </c>
      <c r="BK186" s="197">
        <f>ROUND(I186*H186,2)</f>
        <v>0</v>
      </c>
      <c r="BL186" s="17" t="s">
        <v>229</v>
      </c>
      <c r="BM186" s="196" t="s">
        <v>2823</v>
      </c>
    </row>
    <row r="187" spans="1:65" s="12" customFormat="1" ht="11.25">
      <c r="B187" s="198"/>
      <c r="C187" s="199"/>
      <c r="D187" s="200" t="s">
        <v>231</v>
      </c>
      <c r="E187" s="201" t="s">
        <v>1</v>
      </c>
      <c r="F187" s="202" t="s">
        <v>696</v>
      </c>
      <c r="G187" s="199"/>
      <c r="H187" s="201" t="s">
        <v>1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231</v>
      </c>
      <c r="AU187" s="208" t="s">
        <v>85</v>
      </c>
      <c r="AV187" s="12" t="s">
        <v>85</v>
      </c>
      <c r="AW187" s="12" t="s">
        <v>33</v>
      </c>
      <c r="AX187" s="12" t="s">
        <v>78</v>
      </c>
      <c r="AY187" s="208" t="s">
        <v>223</v>
      </c>
    </row>
    <row r="188" spans="1:65" s="13" customFormat="1" ht="11.25">
      <c r="B188" s="209"/>
      <c r="C188" s="210"/>
      <c r="D188" s="200" t="s">
        <v>231</v>
      </c>
      <c r="E188" s="211" t="s">
        <v>1</v>
      </c>
      <c r="F188" s="212" t="s">
        <v>2806</v>
      </c>
      <c r="G188" s="210"/>
      <c r="H188" s="213">
        <v>20.78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231</v>
      </c>
      <c r="AU188" s="219" t="s">
        <v>85</v>
      </c>
      <c r="AV188" s="13" t="s">
        <v>87</v>
      </c>
      <c r="AW188" s="13" t="s">
        <v>33</v>
      </c>
      <c r="AX188" s="13" t="s">
        <v>78</v>
      </c>
      <c r="AY188" s="219" t="s">
        <v>223</v>
      </c>
    </row>
    <row r="189" spans="1:65" s="12" customFormat="1" ht="11.25">
      <c r="B189" s="198"/>
      <c r="C189" s="199"/>
      <c r="D189" s="200" t="s">
        <v>231</v>
      </c>
      <c r="E189" s="201" t="s">
        <v>1</v>
      </c>
      <c r="F189" s="202" t="s">
        <v>698</v>
      </c>
      <c r="G189" s="199"/>
      <c r="H189" s="201" t="s">
        <v>1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231</v>
      </c>
      <c r="AU189" s="208" t="s">
        <v>85</v>
      </c>
      <c r="AV189" s="12" t="s">
        <v>85</v>
      </c>
      <c r="AW189" s="12" t="s">
        <v>33</v>
      </c>
      <c r="AX189" s="12" t="s">
        <v>78</v>
      </c>
      <c r="AY189" s="208" t="s">
        <v>223</v>
      </c>
    </row>
    <row r="190" spans="1:65" s="13" customFormat="1" ht="11.25">
      <c r="B190" s="209"/>
      <c r="C190" s="210"/>
      <c r="D190" s="200" t="s">
        <v>231</v>
      </c>
      <c r="E190" s="211" t="s">
        <v>1</v>
      </c>
      <c r="F190" s="212" t="s">
        <v>2807</v>
      </c>
      <c r="G190" s="210"/>
      <c r="H190" s="213">
        <v>27.03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231</v>
      </c>
      <c r="AU190" s="219" t="s">
        <v>85</v>
      </c>
      <c r="AV190" s="13" t="s">
        <v>87</v>
      </c>
      <c r="AW190" s="13" t="s">
        <v>33</v>
      </c>
      <c r="AX190" s="13" t="s">
        <v>78</v>
      </c>
      <c r="AY190" s="219" t="s">
        <v>223</v>
      </c>
    </row>
    <row r="191" spans="1:65" s="12" customFormat="1" ht="11.25">
      <c r="B191" s="198"/>
      <c r="C191" s="199"/>
      <c r="D191" s="200" t="s">
        <v>231</v>
      </c>
      <c r="E191" s="201" t="s">
        <v>1</v>
      </c>
      <c r="F191" s="202" t="s">
        <v>709</v>
      </c>
      <c r="G191" s="199"/>
      <c r="H191" s="201" t="s">
        <v>1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231</v>
      </c>
      <c r="AU191" s="208" t="s">
        <v>85</v>
      </c>
      <c r="AV191" s="12" t="s">
        <v>85</v>
      </c>
      <c r="AW191" s="12" t="s">
        <v>33</v>
      </c>
      <c r="AX191" s="12" t="s">
        <v>78</v>
      </c>
      <c r="AY191" s="208" t="s">
        <v>223</v>
      </c>
    </row>
    <row r="192" spans="1:65" s="13" customFormat="1" ht="11.25">
      <c r="B192" s="209"/>
      <c r="C192" s="210"/>
      <c r="D192" s="200" t="s">
        <v>231</v>
      </c>
      <c r="E192" s="211" t="s">
        <v>1</v>
      </c>
      <c r="F192" s="212" t="s">
        <v>2808</v>
      </c>
      <c r="G192" s="210"/>
      <c r="H192" s="213">
        <v>7.18</v>
      </c>
      <c r="I192" s="214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231</v>
      </c>
      <c r="AU192" s="219" t="s">
        <v>85</v>
      </c>
      <c r="AV192" s="13" t="s">
        <v>87</v>
      </c>
      <c r="AW192" s="13" t="s">
        <v>33</v>
      </c>
      <c r="AX192" s="13" t="s">
        <v>78</v>
      </c>
      <c r="AY192" s="219" t="s">
        <v>223</v>
      </c>
    </row>
    <row r="193" spans="1:65" s="12" customFormat="1" ht="11.25">
      <c r="B193" s="198"/>
      <c r="C193" s="199"/>
      <c r="D193" s="200" t="s">
        <v>231</v>
      </c>
      <c r="E193" s="201" t="s">
        <v>1</v>
      </c>
      <c r="F193" s="202" t="s">
        <v>2795</v>
      </c>
      <c r="G193" s="199"/>
      <c r="H193" s="201" t="s">
        <v>1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231</v>
      </c>
      <c r="AU193" s="208" t="s">
        <v>85</v>
      </c>
      <c r="AV193" s="12" t="s">
        <v>85</v>
      </c>
      <c r="AW193" s="12" t="s">
        <v>33</v>
      </c>
      <c r="AX193" s="12" t="s">
        <v>78</v>
      </c>
      <c r="AY193" s="208" t="s">
        <v>223</v>
      </c>
    </row>
    <row r="194" spans="1:65" s="13" customFormat="1" ht="11.25">
      <c r="B194" s="209"/>
      <c r="C194" s="210"/>
      <c r="D194" s="200" t="s">
        <v>231</v>
      </c>
      <c r="E194" s="211" t="s">
        <v>1</v>
      </c>
      <c r="F194" s="212" t="s">
        <v>2809</v>
      </c>
      <c r="G194" s="210"/>
      <c r="H194" s="213">
        <v>6.15</v>
      </c>
      <c r="I194" s="214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231</v>
      </c>
      <c r="AU194" s="219" t="s">
        <v>85</v>
      </c>
      <c r="AV194" s="13" t="s">
        <v>87</v>
      </c>
      <c r="AW194" s="13" t="s">
        <v>33</v>
      </c>
      <c r="AX194" s="13" t="s">
        <v>78</v>
      </c>
      <c r="AY194" s="219" t="s">
        <v>223</v>
      </c>
    </row>
    <row r="195" spans="1:65" s="12" customFormat="1" ht="11.25">
      <c r="B195" s="198"/>
      <c r="C195" s="199"/>
      <c r="D195" s="200" t="s">
        <v>231</v>
      </c>
      <c r="E195" s="201" t="s">
        <v>1</v>
      </c>
      <c r="F195" s="202" t="s">
        <v>2797</v>
      </c>
      <c r="G195" s="199"/>
      <c r="H195" s="201" t="s">
        <v>1</v>
      </c>
      <c r="I195" s="203"/>
      <c r="J195" s="199"/>
      <c r="K195" s="199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231</v>
      </c>
      <c r="AU195" s="208" t="s">
        <v>85</v>
      </c>
      <c r="AV195" s="12" t="s">
        <v>85</v>
      </c>
      <c r="AW195" s="12" t="s">
        <v>33</v>
      </c>
      <c r="AX195" s="12" t="s">
        <v>78</v>
      </c>
      <c r="AY195" s="208" t="s">
        <v>223</v>
      </c>
    </row>
    <row r="196" spans="1:65" s="13" customFormat="1" ht="11.25">
      <c r="B196" s="209"/>
      <c r="C196" s="210"/>
      <c r="D196" s="200" t="s">
        <v>231</v>
      </c>
      <c r="E196" s="211" t="s">
        <v>1</v>
      </c>
      <c r="F196" s="212" t="s">
        <v>2810</v>
      </c>
      <c r="G196" s="210"/>
      <c r="H196" s="213">
        <v>37.99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231</v>
      </c>
      <c r="AU196" s="219" t="s">
        <v>85</v>
      </c>
      <c r="AV196" s="13" t="s">
        <v>87</v>
      </c>
      <c r="AW196" s="13" t="s">
        <v>33</v>
      </c>
      <c r="AX196" s="13" t="s">
        <v>78</v>
      </c>
      <c r="AY196" s="219" t="s">
        <v>223</v>
      </c>
    </row>
    <row r="197" spans="1:65" s="14" customFormat="1" ht="11.25">
      <c r="B197" s="220"/>
      <c r="C197" s="221"/>
      <c r="D197" s="200" t="s">
        <v>231</v>
      </c>
      <c r="E197" s="222" t="s">
        <v>1</v>
      </c>
      <c r="F197" s="223" t="s">
        <v>237</v>
      </c>
      <c r="G197" s="221"/>
      <c r="H197" s="224">
        <v>99.13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231</v>
      </c>
      <c r="AU197" s="230" t="s">
        <v>85</v>
      </c>
      <c r="AV197" s="14" t="s">
        <v>229</v>
      </c>
      <c r="AW197" s="14" t="s">
        <v>33</v>
      </c>
      <c r="AX197" s="14" t="s">
        <v>85</v>
      </c>
      <c r="AY197" s="230" t="s">
        <v>223</v>
      </c>
    </row>
    <row r="198" spans="1:65" s="11" customFormat="1" ht="25.9" customHeight="1">
      <c r="B198" s="171"/>
      <c r="C198" s="172"/>
      <c r="D198" s="173" t="s">
        <v>77</v>
      </c>
      <c r="E198" s="174" t="s">
        <v>803</v>
      </c>
      <c r="F198" s="174" t="s">
        <v>804</v>
      </c>
      <c r="G198" s="172"/>
      <c r="H198" s="172"/>
      <c r="I198" s="175"/>
      <c r="J198" s="176">
        <f>BK198</f>
        <v>0</v>
      </c>
      <c r="K198" s="172"/>
      <c r="L198" s="177"/>
      <c r="M198" s="178"/>
      <c r="N198" s="179"/>
      <c r="O198" s="179"/>
      <c r="P198" s="180">
        <f>SUM(P199:P203)</f>
        <v>0</v>
      </c>
      <c r="Q198" s="179"/>
      <c r="R198" s="180">
        <f>SUM(R199:R203)</f>
        <v>0</v>
      </c>
      <c r="S198" s="179"/>
      <c r="T198" s="181">
        <f>SUM(T199:T203)</f>
        <v>0</v>
      </c>
      <c r="AR198" s="182" t="s">
        <v>85</v>
      </c>
      <c r="AT198" s="183" t="s">
        <v>77</v>
      </c>
      <c r="AU198" s="183" t="s">
        <v>78</v>
      </c>
      <c r="AY198" s="182" t="s">
        <v>223</v>
      </c>
      <c r="BK198" s="184">
        <f>SUM(BK199:BK203)</f>
        <v>0</v>
      </c>
    </row>
    <row r="199" spans="1:65" s="2" customFormat="1" ht="24.2" customHeight="1">
      <c r="A199" s="34"/>
      <c r="B199" s="35"/>
      <c r="C199" s="185" t="s">
        <v>295</v>
      </c>
      <c r="D199" s="185" t="s">
        <v>224</v>
      </c>
      <c r="E199" s="186" t="s">
        <v>806</v>
      </c>
      <c r="F199" s="187" t="s">
        <v>807</v>
      </c>
      <c r="G199" s="188" t="s">
        <v>247</v>
      </c>
      <c r="H199" s="189">
        <v>38.107999999999997</v>
      </c>
      <c r="I199" s="190"/>
      <c r="J199" s="191">
        <f>ROUND(I199*H199,2)</f>
        <v>0</v>
      </c>
      <c r="K199" s="187" t="s">
        <v>228</v>
      </c>
      <c r="L199" s="39"/>
      <c r="M199" s="192" t="s">
        <v>1</v>
      </c>
      <c r="N199" s="193" t="s">
        <v>43</v>
      </c>
      <c r="O199" s="71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229</v>
      </c>
      <c r="AT199" s="196" t="s">
        <v>224</v>
      </c>
      <c r="AU199" s="196" t="s">
        <v>85</v>
      </c>
      <c r="AY199" s="17" t="s">
        <v>223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85</v>
      </c>
      <c r="BK199" s="197">
        <f>ROUND(I199*H199,2)</f>
        <v>0</v>
      </c>
      <c r="BL199" s="17" t="s">
        <v>229</v>
      </c>
      <c r="BM199" s="196" t="s">
        <v>2824</v>
      </c>
    </row>
    <row r="200" spans="1:65" s="2" customFormat="1" ht="24.2" customHeight="1">
      <c r="A200" s="34"/>
      <c r="B200" s="35"/>
      <c r="C200" s="185" t="s">
        <v>301</v>
      </c>
      <c r="D200" s="185" t="s">
        <v>224</v>
      </c>
      <c r="E200" s="186" t="s">
        <v>810</v>
      </c>
      <c r="F200" s="187" t="s">
        <v>811</v>
      </c>
      <c r="G200" s="188" t="s">
        <v>247</v>
      </c>
      <c r="H200" s="189">
        <v>38.107999999999997</v>
      </c>
      <c r="I200" s="190"/>
      <c r="J200" s="191">
        <f>ROUND(I200*H200,2)</f>
        <v>0</v>
      </c>
      <c r="K200" s="187" t="s">
        <v>228</v>
      </c>
      <c r="L200" s="39"/>
      <c r="M200" s="192" t="s">
        <v>1</v>
      </c>
      <c r="N200" s="193" t="s">
        <v>43</v>
      </c>
      <c r="O200" s="71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6" t="s">
        <v>229</v>
      </c>
      <c r="AT200" s="196" t="s">
        <v>224</v>
      </c>
      <c r="AU200" s="196" t="s">
        <v>85</v>
      </c>
      <c r="AY200" s="17" t="s">
        <v>223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7" t="s">
        <v>85</v>
      </c>
      <c r="BK200" s="197">
        <f>ROUND(I200*H200,2)</f>
        <v>0</v>
      </c>
      <c r="BL200" s="17" t="s">
        <v>229</v>
      </c>
      <c r="BM200" s="196" t="s">
        <v>2825</v>
      </c>
    </row>
    <row r="201" spans="1:65" s="2" customFormat="1" ht="24.2" customHeight="1">
      <c r="A201" s="34"/>
      <c r="B201" s="35"/>
      <c r="C201" s="185" t="s">
        <v>8</v>
      </c>
      <c r="D201" s="185" t="s">
        <v>224</v>
      </c>
      <c r="E201" s="186" t="s">
        <v>814</v>
      </c>
      <c r="F201" s="187" t="s">
        <v>815</v>
      </c>
      <c r="G201" s="188" t="s">
        <v>247</v>
      </c>
      <c r="H201" s="189">
        <v>724.05200000000002</v>
      </c>
      <c r="I201" s="190"/>
      <c r="J201" s="191">
        <f>ROUND(I201*H201,2)</f>
        <v>0</v>
      </c>
      <c r="K201" s="187" t="s">
        <v>228</v>
      </c>
      <c r="L201" s="39"/>
      <c r="M201" s="192" t="s">
        <v>1</v>
      </c>
      <c r="N201" s="193" t="s">
        <v>43</v>
      </c>
      <c r="O201" s="71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6" t="s">
        <v>229</v>
      </c>
      <c r="AT201" s="196" t="s">
        <v>224</v>
      </c>
      <c r="AU201" s="196" t="s">
        <v>85</v>
      </c>
      <c r="AY201" s="17" t="s">
        <v>223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7" t="s">
        <v>85</v>
      </c>
      <c r="BK201" s="197">
        <f>ROUND(I201*H201,2)</f>
        <v>0</v>
      </c>
      <c r="BL201" s="17" t="s">
        <v>229</v>
      </c>
      <c r="BM201" s="196" t="s">
        <v>2826</v>
      </c>
    </row>
    <row r="202" spans="1:65" s="13" customFormat="1" ht="11.25">
      <c r="B202" s="209"/>
      <c r="C202" s="210"/>
      <c r="D202" s="200" t="s">
        <v>231</v>
      </c>
      <c r="E202" s="210"/>
      <c r="F202" s="212" t="s">
        <v>2827</v>
      </c>
      <c r="G202" s="210"/>
      <c r="H202" s="213">
        <v>724.05200000000002</v>
      </c>
      <c r="I202" s="214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231</v>
      </c>
      <c r="AU202" s="219" t="s">
        <v>85</v>
      </c>
      <c r="AV202" s="13" t="s">
        <v>87</v>
      </c>
      <c r="AW202" s="13" t="s">
        <v>4</v>
      </c>
      <c r="AX202" s="13" t="s">
        <v>85</v>
      </c>
      <c r="AY202" s="219" t="s">
        <v>223</v>
      </c>
    </row>
    <row r="203" spans="1:65" s="2" customFormat="1" ht="33" customHeight="1">
      <c r="A203" s="34"/>
      <c r="B203" s="35"/>
      <c r="C203" s="185" t="s">
        <v>318</v>
      </c>
      <c r="D203" s="185" t="s">
        <v>224</v>
      </c>
      <c r="E203" s="186" t="s">
        <v>819</v>
      </c>
      <c r="F203" s="187" t="s">
        <v>820</v>
      </c>
      <c r="G203" s="188" t="s">
        <v>247</v>
      </c>
      <c r="H203" s="189">
        <v>38.107999999999997</v>
      </c>
      <c r="I203" s="190"/>
      <c r="J203" s="191">
        <f>ROUND(I203*H203,2)</f>
        <v>0</v>
      </c>
      <c r="K203" s="187" t="s">
        <v>228</v>
      </c>
      <c r="L203" s="39"/>
      <c r="M203" s="192" t="s">
        <v>1</v>
      </c>
      <c r="N203" s="193" t="s">
        <v>43</v>
      </c>
      <c r="O203" s="71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6" t="s">
        <v>229</v>
      </c>
      <c r="AT203" s="196" t="s">
        <v>224</v>
      </c>
      <c r="AU203" s="196" t="s">
        <v>85</v>
      </c>
      <c r="AY203" s="17" t="s">
        <v>223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7" t="s">
        <v>85</v>
      </c>
      <c r="BK203" s="197">
        <f>ROUND(I203*H203,2)</f>
        <v>0</v>
      </c>
      <c r="BL203" s="17" t="s">
        <v>229</v>
      </c>
      <c r="BM203" s="196" t="s">
        <v>2828</v>
      </c>
    </row>
    <row r="204" spans="1:65" s="11" customFormat="1" ht="25.9" customHeight="1">
      <c r="B204" s="171"/>
      <c r="C204" s="172"/>
      <c r="D204" s="173" t="s">
        <v>77</v>
      </c>
      <c r="E204" s="174" t="s">
        <v>826</v>
      </c>
      <c r="F204" s="174" t="s">
        <v>827</v>
      </c>
      <c r="G204" s="172"/>
      <c r="H204" s="172"/>
      <c r="I204" s="175"/>
      <c r="J204" s="176">
        <f>BK204</f>
        <v>0</v>
      </c>
      <c r="K204" s="172"/>
      <c r="L204" s="177"/>
      <c r="M204" s="178"/>
      <c r="N204" s="179"/>
      <c r="O204" s="179"/>
      <c r="P204" s="180">
        <f>P205</f>
        <v>0</v>
      </c>
      <c r="Q204" s="179"/>
      <c r="R204" s="180">
        <f>R205</f>
        <v>0</v>
      </c>
      <c r="S204" s="179"/>
      <c r="T204" s="181">
        <f>T205</f>
        <v>0</v>
      </c>
      <c r="AR204" s="182" t="s">
        <v>85</v>
      </c>
      <c r="AT204" s="183" t="s">
        <v>77</v>
      </c>
      <c r="AU204" s="183" t="s">
        <v>78</v>
      </c>
      <c r="AY204" s="182" t="s">
        <v>223</v>
      </c>
      <c r="BK204" s="184">
        <f>BK205</f>
        <v>0</v>
      </c>
    </row>
    <row r="205" spans="1:65" s="2" customFormat="1" ht="24.2" customHeight="1">
      <c r="A205" s="34"/>
      <c r="B205" s="35"/>
      <c r="C205" s="185" t="s">
        <v>324</v>
      </c>
      <c r="D205" s="185" t="s">
        <v>224</v>
      </c>
      <c r="E205" s="186" t="s">
        <v>829</v>
      </c>
      <c r="F205" s="187" t="s">
        <v>830</v>
      </c>
      <c r="G205" s="188" t="s">
        <v>247</v>
      </c>
      <c r="H205" s="189">
        <v>6.4509999999999996</v>
      </c>
      <c r="I205" s="190"/>
      <c r="J205" s="191">
        <f>ROUND(I205*H205,2)</f>
        <v>0</v>
      </c>
      <c r="K205" s="187" t="s">
        <v>228</v>
      </c>
      <c r="L205" s="39"/>
      <c r="M205" s="192" t="s">
        <v>1</v>
      </c>
      <c r="N205" s="193" t="s">
        <v>43</v>
      </c>
      <c r="O205" s="71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6" t="s">
        <v>229</v>
      </c>
      <c r="AT205" s="196" t="s">
        <v>224</v>
      </c>
      <c r="AU205" s="196" t="s">
        <v>85</v>
      </c>
      <c r="AY205" s="17" t="s">
        <v>223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7" t="s">
        <v>85</v>
      </c>
      <c r="BK205" s="197">
        <f>ROUND(I205*H205,2)</f>
        <v>0</v>
      </c>
      <c r="BL205" s="17" t="s">
        <v>229</v>
      </c>
      <c r="BM205" s="196" t="s">
        <v>2829</v>
      </c>
    </row>
    <row r="206" spans="1:65" s="11" customFormat="1" ht="25.9" customHeight="1">
      <c r="B206" s="171"/>
      <c r="C206" s="172"/>
      <c r="D206" s="173" t="s">
        <v>77</v>
      </c>
      <c r="E206" s="174" t="s">
        <v>876</v>
      </c>
      <c r="F206" s="174" t="s">
        <v>877</v>
      </c>
      <c r="G206" s="172"/>
      <c r="H206" s="172"/>
      <c r="I206" s="175"/>
      <c r="J206" s="176">
        <f>BK206</f>
        <v>0</v>
      </c>
      <c r="K206" s="172"/>
      <c r="L206" s="177"/>
      <c r="M206" s="178"/>
      <c r="N206" s="179"/>
      <c r="O206" s="179"/>
      <c r="P206" s="180">
        <f>SUM(P207:P217)</f>
        <v>0</v>
      </c>
      <c r="Q206" s="179"/>
      <c r="R206" s="180">
        <f>SUM(R207:R217)</f>
        <v>1.2421376200000003</v>
      </c>
      <c r="S206" s="179"/>
      <c r="T206" s="181">
        <f>SUM(T207:T217)</f>
        <v>0</v>
      </c>
      <c r="AR206" s="182" t="s">
        <v>87</v>
      </c>
      <c r="AT206" s="183" t="s">
        <v>77</v>
      </c>
      <c r="AU206" s="183" t="s">
        <v>78</v>
      </c>
      <c r="AY206" s="182" t="s">
        <v>223</v>
      </c>
      <c r="BK206" s="184">
        <f>SUM(BK207:BK217)</f>
        <v>0</v>
      </c>
    </row>
    <row r="207" spans="1:65" s="2" customFormat="1" ht="24.2" customHeight="1">
      <c r="A207" s="34"/>
      <c r="B207" s="35"/>
      <c r="C207" s="185" t="s">
        <v>329</v>
      </c>
      <c r="D207" s="185" t="s">
        <v>224</v>
      </c>
      <c r="E207" s="186" t="s">
        <v>886</v>
      </c>
      <c r="F207" s="187" t="s">
        <v>887</v>
      </c>
      <c r="G207" s="188" t="s">
        <v>146</v>
      </c>
      <c r="H207" s="189">
        <v>199.54</v>
      </c>
      <c r="I207" s="190"/>
      <c r="J207" s="191">
        <f>ROUND(I207*H207,2)</f>
        <v>0</v>
      </c>
      <c r="K207" s="187" t="s">
        <v>228</v>
      </c>
      <c r="L207" s="39"/>
      <c r="M207" s="192" t="s">
        <v>1</v>
      </c>
      <c r="N207" s="193" t="s">
        <v>43</v>
      </c>
      <c r="O207" s="71"/>
      <c r="P207" s="194">
        <f>O207*H207</f>
        <v>0</v>
      </c>
      <c r="Q207" s="194">
        <v>4.2000000000000002E-4</v>
      </c>
      <c r="R207" s="194">
        <f>Q207*H207</f>
        <v>8.3806800000000001E-2</v>
      </c>
      <c r="S207" s="194">
        <v>0</v>
      </c>
      <c r="T207" s="19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6" t="s">
        <v>318</v>
      </c>
      <c r="AT207" s="196" t="s">
        <v>224</v>
      </c>
      <c r="AU207" s="196" t="s">
        <v>85</v>
      </c>
      <c r="AY207" s="17" t="s">
        <v>223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7" t="s">
        <v>85</v>
      </c>
      <c r="BK207" s="197">
        <f>ROUND(I207*H207,2)</f>
        <v>0</v>
      </c>
      <c r="BL207" s="17" t="s">
        <v>318</v>
      </c>
      <c r="BM207" s="196" t="s">
        <v>2830</v>
      </c>
    </row>
    <row r="208" spans="1:65" s="13" customFormat="1" ht="11.25">
      <c r="B208" s="209"/>
      <c r="C208" s="210"/>
      <c r="D208" s="200" t="s">
        <v>231</v>
      </c>
      <c r="E208" s="211" t="s">
        <v>1</v>
      </c>
      <c r="F208" s="212" t="s">
        <v>2831</v>
      </c>
      <c r="G208" s="210"/>
      <c r="H208" s="213">
        <v>199.54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231</v>
      </c>
      <c r="AU208" s="219" t="s">
        <v>85</v>
      </c>
      <c r="AV208" s="13" t="s">
        <v>87</v>
      </c>
      <c r="AW208" s="13" t="s">
        <v>33</v>
      </c>
      <c r="AX208" s="13" t="s">
        <v>85</v>
      </c>
      <c r="AY208" s="219" t="s">
        <v>223</v>
      </c>
    </row>
    <row r="209" spans="1:65" s="2" customFormat="1" ht="24.2" customHeight="1">
      <c r="A209" s="34"/>
      <c r="B209" s="35"/>
      <c r="C209" s="231" t="s">
        <v>333</v>
      </c>
      <c r="D209" s="231" t="s">
        <v>268</v>
      </c>
      <c r="E209" s="232" t="s">
        <v>892</v>
      </c>
      <c r="F209" s="233" t="s">
        <v>893</v>
      </c>
      <c r="G209" s="234" t="s">
        <v>146</v>
      </c>
      <c r="H209" s="235">
        <v>203.53100000000001</v>
      </c>
      <c r="I209" s="236"/>
      <c r="J209" s="237">
        <f>ROUND(I209*H209,2)</f>
        <v>0</v>
      </c>
      <c r="K209" s="233" t="s">
        <v>228</v>
      </c>
      <c r="L209" s="238"/>
      <c r="M209" s="239" t="s">
        <v>1</v>
      </c>
      <c r="N209" s="240" t="s">
        <v>43</v>
      </c>
      <c r="O209" s="71"/>
      <c r="P209" s="194">
        <f>O209*H209</f>
        <v>0</v>
      </c>
      <c r="Q209" s="194">
        <v>5.5999999999999999E-3</v>
      </c>
      <c r="R209" s="194">
        <f>Q209*H209</f>
        <v>1.1397736000000001</v>
      </c>
      <c r="S209" s="194">
        <v>0</v>
      </c>
      <c r="T209" s="19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6" t="s">
        <v>482</v>
      </c>
      <c r="AT209" s="196" t="s">
        <v>268</v>
      </c>
      <c r="AU209" s="196" t="s">
        <v>85</v>
      </c>
      <c r="AY209" s="17" t="s">
        <v>223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7" t="s">
        <v>85</v>
      </c>
      <c r="BK209" s="197">
        <f>ROUND(I209*H209,2)</f>
        <v>0</v>
      </c>
      <c r="BL209" s="17" t="s">
        <v>318</v>
      </c>
      <c r="BM209" s="196" t="s">
        <v>2832</v>
      </c>
    </row>
    <row r="210" spans="1:65" s="13" customFormat="1" ht="11.25">
      <c r="B210" s="209"/>
      <c r="C210" s="210"/>
      <c r="D210" s="200" t="s">
        <v>231</v>
      </c>
      <c r="E210" s="211" t="s">
        <v>1</v>
      </c>
      <c r="F210" s="212" t="s">
        <v>2831</v>
      </c>
      <c r="G210" s="210"/>
      <c r="H210" s="213">
        <v>199.54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231</v>
      </c>
      <c r="AU210" s="219" t="s">
        <v>85</v>
      </c>
      <c r="AV210" s="13" t="s">
        <v>87</v>
      </c>
      <c r="AW210" s="13" t="s">
        <v>33</v>
      </c>
      <c r="AX210" s="13" t="s">
        <v>85</v>
      </c>
      <c r="AY210" s="219" t="s">
        <v>223</v>
      </c>
    </row>
    <row r="211" spans="1:65" s="13" customFormat="1" ht="11.25">
      <c r="B211" s="209"/>
      <c r="C211" s="210"/>
      <c r="D211" s="200" t="s">
        <v>231</v>
      </c>
      <c r="E211" s="210"/>
      <c r="F211" s="212" t="s">
        <v>2833</v>
      </c>
      <c r="G211" s="210"/>
      <c r="H211" s="213">
        <v>203.53100000000001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231</v>
      </c>
      <c r="AU211" s="219" t="s">
        <v>85</v>
      </c>
      <c r="AV211" s="13" t="s">
        <v>87</v>
      </c>
      <c r="AW211" s="13" t="s">
        <v>4</v>
      </c>
      <c r="AX211" s="13" t="s">
        <v>85</v>
      </c>
      <c r="AY211" s="219" t="s">
        <v>223</v>
      </c>
    </row>
    <row r="212" spans="1:65" s="2" customFormat="1" ht="24.2" customHeight="1">
      <c r="A212" s="34"/>
      <c r="B212" s="35"/>
      <c r="C212" s="185" t="s">
        <v>340</v>
      </c>
      <c r="D212" s="185" t="s">
        <v>224</v>
      </c>
      <c r="E212" s="186" t="s">
        <v>915</v>
      </c>
      <c r="F212" s="187" t="s">
        <v>916</v>
      </c>
      <c r="G212" s="188" t="s">
        <v>146</v>
      </c>
      <c r="H212" s="189">
        <v>99.77</v>
      </c>
      <c r="I212" s="190"/>
      <c r="J212" s="191">
        <f>ROUND(I212*H212,2)</f>
        <v>0</v>
      </c>
      <c r="K212" s="187" t="s">
        <v>228</v>
      </c>
      <c r="L212" s="39"/>
      <c r="M212" s="192" t="s">
        <v>1</v>
      </c>
      <c r="N212" s="193" t="s">
        <v>43</v>
      </c>
      <c r="O212" s="71"/>
      <c r="P212" s="194">
        <f>O212*H212</f>
        <v>0</v>
      </c>
      <c r="Q212" s="194">
        <v>1.0000000000000001E-5</v>
      </c>
      <c r="R212" s="194">
        <f>Q212*H212</f>
        <v>9.9770000000000002E-4</v>
      </c>
      <c r="S212" s="194">
        <v>0</v>
      </c>
      <c r="T212" s="19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6" t="s">
        <v>318</v>
      </c>
      <c r="AT212" s="196" t="s">
        <v>224</v>
      </c>
      <c r="AU212" s="196" t="s">
        <v>85</v>
      </c>
      <c r="AY212" s="17" t="s">
        <v>223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7" t="s">
        <v>85</v>
      </c>
      <c r="BK212" s="197">
        <f>ROUND(I212*H212,2)</f>
        <v>0</v>
      </c>
      <c r="BL212" s="17" t="s">
        <v>318</v>
      </c>
      <c r="BM212" s="196" t="s">
        <v>2834</v>
      </c>
    </row>
    <row r="213" spans="1:65" s="13" customFormat="1" ht="11.25">
      <c r="B213" s="209"/>
      <c r="C213" s="210"/>
      <c r="D213" s="200" t="s">
        <v>231</v>
      </c>
      <c r="E213" s="211" t="s">
        <v>1</v>
      </c>
      <c r="F213" s="212" t="s">
        <v>169</v>
      </c>
      <c r="G213" s="210"/>
      <c r="H213" s="213">
        <v>99.77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231</v>
      </c>
      <c r="AU213" s="219" t="s">
        <v>85</v>
      </c>
      <c r="AV213" s="13" t="s">
        <v>87</v>
      </c>
      <c r="AW213" s="13" t="s">
        <v>33</v>
      </c>
      <c r="AX213" s="13" t="s">
        <v>85</v>
      </c>
      <c r="AY213" s="219" t="s">
        <v>223</v>
      </c>
    </row>
    <row r="214" spans="1:65" s="2" customFormat="1" ht="24.2" customHeight="1">
      <c r="A214" s="34"/>
      <c r="B214" s="35"/>
      <c r="C214" s="231" t="s">
        <v>7</v>
      </c>
      <c r="D214" s="231" t="s">
        <v>268</v>
      </c>
      <c r="E214" s="232" t="s">
        <v>920</v>
      </c>
      <c r="F214" s="233" t="s">
        <v>921</v>
      </c>
      <c r="G214" s="234" t="s">
        <v>146</v>
      </c>
      <c r="H214" s="235">
        <v>109.747</v>
      </c>
      <c r="I214" s="236"/>
      <c r="J214" s="237">
        <f>ROUND(I214*H214,2)</f>
        <v>0</v>
      </c>
      <c r="K214" s="233" t="s">
        <v>228</v>
      </c>
      <c r="L214" s="238"/>
      <c r="M214" s="239" t="s">
        <v>1</v>
      </c>
      <c r="N214" s="240" t="s">
        <v>43</v>
      </c>
      <c r="O214" s="71"/>
      <c r="P214" s="194">
        <f>O214*H214</f>
        <v>0</v>
      </c>
      <c r="Q214" s="194">
        <v>1.6000000000000001E-4</v>
      </c>
      <c r="R214" s="194">
        <f>Q214*H214</f>
        <v>1.7559520000000002E-2</v>
      </c>
      <c r="S214" s="194">
        <v>0</v>
      </c>
      <c r="T214" s="19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6" t="s">
        <v>482</v>
      </c>
      <c r="AT214" s="196" t="s">
        <v>268</v>
      </c>
      <c r="AU214" s="196" t="s">
        <v>85</v>
      </c>
      <c r="AY214" s="17" t="s">
        <v>223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7" t="s">
        <v>85</v>
      </c>
      <c r="BK214" s="197">
        <f>ROUND(I214*H214,2)</f>
        <v>0</v>
      </c>
      <c r="BL214" s="17" t="s">
        <v>318</v>
      </c>
      <c r="BM214" s="196" t="s">
        <v>2835</v>
      </c>
    </row>
    <row r="215" spans="1:65" s="13" customFormat="1" ht="11.25">
      <c r="B215" s="209"/>
      <c r="C215" s="210"/>
      <c r="D215" s="200" t="s">
        <v>231</v>
      </c>
      <c r="E215" s="211" t="s">
        <v>1</v>
      </c>
      <c r="F215" s="212" t="s">
        <v>169</v>
      </c>
      <c r="G215" s="210"/>
      <c r="H215" s="213">
        <v>99.77</v>
      </c>
      <c r="I215" s="214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231</v>
      </c>
      <c r="AU215" s="219" t="s">
        <v>85</v>
      </c>
      <c r="AV215" s="13" t="s">
        <v>87</v>
      </c>
      <c r="AW215" s="13" t="s">
        <v>33</v>
      </c>
      <c r="AX215" s="13" t="s">
        <v>85</v>
      </c>
      <c r="AY215" s="219" t="s">
        <v>223</v>
      </c>
    </row>
    <row r="216" spans="1:65" s="13" customFormat="1" ht="11.25">
      <c r="B216" s="209"/>
      <c r="C216" s="210"/>
      <c r="D216" s="200" t="s">
        <v>231</v>
      </c>
      <c r="E216" s="210"/>
      <c r="F216" s="212" t="s">
        <v>2836</v>
      </c>
      <c r="G216" s="210"/>
      <c r="H216" s="213">
        <v>109.747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231</v>
      </c>
      <c r="AU216" s="219" t="s">
        <v>85</v>
      </c>
      <c r="AV216" s="13" t="s">
        <v>87</v>
      </c>
      <c r="AW216" s="13" t="s">
        <v>4</v>
      </c>
      <c r="AX216" s="13" t="s">
        <v>85</v>
      </c>
      <c r="AY216" s="219" t="s">
        <v>223</v>
      </c>
    </row>
    <row r="217" spans="1:65" s="2" customFormat="1" ht="24.2" customHeight="1">
      <c r="A217" s="34"/>
      <c r="B217" s="35"/>
      <c r="C217" s="185" t="s">
        <v>350</v>
      </c>
      <c r="D217" s="185" t="s">
        <v>224</v>
      </c>
      <c r="E217" s="186" t="s">
        <v>925</v>
      </c>
      <c r="F217" s="187" t="s">
        <v>926</v>
      </c>
      <c r="G217" s="188" t="s">
        <v>874</v>
      </c>
      <c r="H217" s="256"/>
      <c r="I217" s="190"/>
      <c r="J217" s="191">
        <f>ROUND(I217*H217,2)</f>
        <v>0</v>
      </c>
      <c r="K217" s="187" t="s">
        <v>228</v>
      </c>
      <c r="L217" s="39"/>
      <c r="M217" s="192" t="s">
        <v>1</v>
      </c>
      <c r="N217" s="193" t="s">
        <v>43</v>
      </c>
      <c r="O217" s="71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6" t="s">
        <v>318</v>
      </c>
      <c r="AT217" s="196" t="s">
        <v>224</v>
      </c>
      <c r="AU217" s="196" t="s">
        <v>85</v>
      </c>
      <c r="AY217" s="17" t="s">
        <v>223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7" t="s">
        <v>85</v>
      </c>
      <c r="BK217" s="197">
        <f>ROUND(I217*H217,2)</f>
        <v>0</v>
      </c>
      <c r="BL217" s="17" t="s">
        <v>318</v>
      </c>
      <c r="BM217" s="196" t="s">
        <v>2837</v>
      </c>
    </row>
    <row r="218" spans="1:65" s="11" customFormat="1" ht="25.9" customHeight="1">
      <c r="B218" s="171"/>
      <c r="C218" s="172"/>
      <c r="D218" s="173" t="s">
        <v>77</v>
      </c>
      <c r="E218" s="174" t="s">
        <v>928</v>
      </c>
      <c r="F218" s="174" t="s">
        <v>929</v>
      </c>
      <c r="G218" s="172"/>
      <c r="H218" s="172"/>
      <c r="I218" s="175"/>
      <c r="J218" s="176">
        <f>BK218</f>
        <v>0</v>
      </c>
      <c r="K218" s="172"/>
      <c r="L218" s="177"/>
      <c r="M218" s="178"/>
      <c r="N218" s="179"/>
      <c r="O218" s="179"/>
      <c r="P218" s="180">
        <f>SUM(P219:P227)</f>
        <v>0</v>
      </c>
      <c r="Q218" s="179"/>
      <c r="R218" s="180">
        <f>SUM(R219:R227)</f>
        <v>0</v>
      </c>
      <c r="S218" s="179"/>
      <c r="T218" s="181">
        <f>SUM(T219:T227)</f>
        <v>8.0362372999999998</v>
      </c>
      <c r="AR218" s="182" t="s">
        <v>87</v>
      </c>
      <c r="AT218" s="183" t="s">
        <v>77</v>
      </c>
      <c r="AU218" s="183" t="s">
        <v>78</v>
      </c>
      <c r="AY218" s="182" t="s">
        <v>223</v>
      </c>
      <c r="BK218" s="184">
        <f>SUM(BK219:BK227)</f>
        <v>0</v>
      </c>
    </row>
    <row r="219" spans="1:65" s="2" customFormat="1" ht="33" customHeight="1">
      <c r="A219" s="34"/>
      <c r="B219" s="35"/>
      <c r="C219" s="185" t="s">
        <v>373</v>
      </c>
      <c r="D219" s="185" t="s">
        <v>224</v>
      </c>
      <c r="E219" s="186" t="s">
        <v>1067</v>
      </c>
      <c r="F219" s="187" t="s">
        <v>1068</v>
      </c>
      <c r="G219" s="188" t="s">
        <v>146</v>
      </c>
      <c r="H219" s="189">
        <v>99.77</v>
      </c>
      <c r="I219" s="190"/>
      <c r="J219" s="191">
        <f>ROUND(I219*H219,2)</f>
        <v>0</v>
      </c>
      <c r="K219" s="187" t="s">
        <v>228</v>
      </c>
      <c r="L219" s="39"/>
      <c r="M219" s="192" t="s">
        <v>1</v>
      </c>
      <c r="N219" s="193" t="s">
        <v>43</v>
      </c>
      <c r="O219" s="71"/>
      <c r="P219" s="194">
        <f>O219*H219</f>
        <v>0</v>
      </c>
      <c r="Q219" s="194">
        <v>0</v>
      </c>
      <c r="R219" s="194">
        <f>Q219*H219</f>
        <v>0</v>
      </c>
      <c r="S219" s="194">
        <v>4.1489999999999999E-2</v>
      </c>
      <c r="T219" s="195">
        <f>S219*H219</f>
        <v>4.1394573000000001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6" t="s">
        <v>318</v>
      </c>
      <c r="AT219" s="196" t="s">
        <v>224</v>
      </c>
      <c r="AU219" s="196" t="s">
        <v>85</v>
      </c>
      <c r="AY219" s="17" t="s">
        <v>223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7" t="s">
        <v>85</v>
      </c>
      <c r="BK219" s="197">
        <f>ROUND(I219*H219,2)</f>
        <v>0</v>
      </c>
      <c r="BL219" s="17" t="s">
        <v>318</v>
      </c>
      <c r="BM219" s="196" t="s">
        <v>2838</v>
      </c>
    </row>
    <row r="220" spans="1:65" s="13" customFormat="1" ht="11.25">
      <c r="B220" s="209"/>
      <c r="C220" s="210"/>
      <c r="D220" s="200" t="s">
        <v>231</v>
      </c>
      <c r="E220" s="211" t="s">
        <v>1</v>
      </c>
      <c r="F220" s="212" t="s">
        <v>169</v>
      </c>
      <c r="G220" s="210"/>
      <c r="H220" s="213">
        <v>99.77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231</v>
      </c>
      <c r="AU220" s="219" t="s">
        <v>85</v>
      </c>
      <c r="AV220" s="13" t="s">
        <v>87</v>
      </c>
      <c r="AW220" s="13" t="s">
        <v>33</v>
      </c>
      <c r="AX220" s="13" t="s">
        <v>85</v>
      </c>
      <c r="AY220" s="219" t="s">
        <v>223</v>
      </c>
    </row>
    <row r="221" spans="1:65" s="2" customFormat="1" ht="21.75" customHeight="1">
      <c r="A221" s="34"/>
      <c r="B221" s="35"/>
      <c r="C221" s="185" t="s">
        <v>382</v>
      </c>
      <c r="D221" s="185" t="s">
        <v>224</v>
      </c>
      <c r="E221" s="186" t="s">
        <v>1071</v>
      </c>
      <c r="F221" s="187" t="s">
        <v>1072</v>
      </c>
      <c r="G221" s="188" t="s">
        <v>146</v>
      </c>
      <c r="H221" s="189">
        <v>99.77</v>
      </c>
      <c r="I221" s="190"/>
      <c r="J221" s="191">
        <f>ROUND(I221*H221,2)</f>
        <v>0</v>
      </c>
      <c r="K221" s="187" t="s">
        <v>228</v>
      </c>
      <c r="L221" s="39"/>
      <c r="M221" s="192" t="s">
        <v>1</v>
      </c>
      <c r="N221" s="193" t="s">
        <v>43</v>
      </c>
      <c r="O221" s="71"/>
      <c r="P221" s="194">
        <f>O221*H221</f>
        <v>0</v>
      </c>
      <c r="Q221" s="194">
        <v>0</v>
      </c>
      <c r="R221" s="194">
        <f>Q221*H221</f>
        <v>0</v>
      </c>
      <c r="S221" s="194">
        <v>1.4E-2</v>
      </c>
      <c r="T221" s="195">
        <f>S221*H221</f>
        <v>1.3967799999999999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6" t="s">
        <v>318</v>
      </c>
      <c r="AT221" s="196" t="s">
        <v>224</v>
      </c>
      <c r="AU221" s="196" t="s">
        <v>85</v>
      </c>
      <c r="AY221" s="17" t="s">
        <v>223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7" t="s">
        <v>85</v>
      </c>
      <c r="BK221" s="197">
        <f>ROUND(I221*H221,2)</f>
        <v>0</v>
      </c>
      <c r="BL221" s="17" t="s">
        <v>318</v>
      </c>
      <c r="BM221" s="196" t="s">
        <v>2839</v>
      </c>
    </row>
    <row r="222" spans="1:65" s="12" customFormat="1" ht="11.25">
      <c r="B222" s="198"/>
      <c r="C222" s="199"/>
      <c r="D222" s="200" t="s">
        <v>231</v>
      </c>
      <c r="E222" s="201" t="s">
        <v>1</v>
      </c>
      <c r="F222" s="202" t="s">
        <v>1074</v>
      </c>
      <c r="G222" s="199"/>
      <c r="H222" s="201" t="s">
        <v>1</v>
      </c>
      <c r="I222" s="203"/>
      <c r="J222" s="199"/>
      <c r="K222" s="199"/>
      <c r="L222" s="204"/>
      <c r="M222" s="205"/>
      <c r="N222" s="206"/>
      <c r="O222" s="206"/>
      <c r="P222" s="206"/>
      <c r="Q222" s="206"/>
      <c r="R222" s="206"/>
      <c r="S222" s="206"/>
      <c r="T222" s="207"/>
      <c r="AT222" s="208" t="s">
        <v>231</v>
      </c>
      <c r="AU222" s="208" t="s">
        <v>85</v>
      </c>
      <c r="AV222" s="12" t="s">
        <v>85</v>
      </c>
      <c r="AW222" s="12" t="s">
        <v>33</v>
      </c>
      <c r="AX222" s="12" t="s">
        <v>78</v>
      </c>
      <c r="AY222" s="208" t="s">
        <v>223</v>
      </c>
    </row>
    <row r="223" spans="1:65" s="13" customFormat="1" ht="11.25">
      <c r="B223" s="209"/>
      <c r="C223" s="210"/>
      <c r="D223" s="200" t="s">
        <v>231</v>
      </c>
      <c r="E223" s="211" t="s">
        <v>169</v>
      </c>
      <c r="F223" s="212" t="s">
        <v>2840</v>
      </c>
      <c r="G223" s="210"/>
      <c r="H223" s="213">
        <v>99.77</v>
      </c>
      <c r="I223" s="214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231</v>
      </c>
      <c r="AU223" s="219" t="s">
        <v>85</v>
      </c>
      <c r="AV223" s="13" t="s">
        <v>87</v>
      </c>
      <c r="AW223" s="13" t="s">
        <v>33</v>
      </c>
      <c r="AX223" s="13" t="s">
        <v>85</v>
      </c>
      <c r="AY223" s="219" t="s">
        <v>223</v>
      </c>
    </row>
    <row r="224" spans="1:65" s="2" customFormat="1" ht="24.2" customHeight="1">
      <c r="A224" s="34"/>
      <c r="B224" s="35"/>
      <c r="C224" s="185" t="s">
        <v>387</v>
      </c>
      <c r="D224" s="185" t="s">
        <v>224</v>
      </c>
      <c r="E224" s="186" t="s">
        <v>1088</v>
      </c>
      <c r="F224" s="187" t="s">
        <v>1089</v>
      </c>
      <c r="G224" s="188" t="s">
        <v>142</v>
      </c>
      <c r="H224" s="189">
        <v>100</v>
      </c>
      <c r="I224" s="190"/>
      <c r="J224" s="191">
        <f>ROUND(I224*H224,2)</f>
        <v>0</v>
      </c>
      <c r="K224" s="187" t="s">
        <v>228</v>
      </c>
      <c r="L224" s="39"/>
      <c r="M224" s="192" t="s">
        <v>1</v>
      </c>
      <c r="N224" s="193" t="s">
        <v>43</v>
      </c>
      <c r="O224" s="71"/>
      <c r="P224" s="194">
        <f>O224*H224</f>
        <v>0</v>
      </c>
      <c r="Q224" s="194">
        <v>0</v>
      </c>
      <c r="R224" s="194">
        <f>Q224*H224</f>
        <v>0</v>
      </c>
      <c r="S224" s="194">
        <v>2.5000000000000001E-2</v>
      </c>
      <c r="T224" s="195">
        <f>S224*H224</f>
        <v>2.5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6" t="s">
        <v>318</v>
      </c>
      <c r="AT224" s="196" t="s">
        <v>224</v>
      </c>
      <c r="AU224" s="196" t="s">
        <v>85</v>
      </c>
      <c r="AY224" s="17" t="s">
        <v>223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7" t="s">
        <v>85</v>
      </c>
      <c r="BK224" s="197">
        <f>ROUND(I224*H224,2)</f>
        <v>0</v>
      </c>
      <c r="BL224" s="17" t="s">
        <v>318</v>
      </c>
      <c r="BM224" s="196" t="s">
        <v>2841</v>
      </c>
    </row>
    <row r="225" spans="1:65" s="12" customFormat="1" ht="11.25">
      <c r="B225" s="198"/>
      <c r="C225" s="199"/>
      <c r="D225" s="200" t="s">
        <v>231</v>
      </c>
      <c r="E225" s="201" t="s">
        <v>1</v>
      </c>
      <c r="F225" s="202" t="s">
        <v>1091</v>
      </c>
      <c r="G225" s="199"/>
      <c r="H225" s="201" t="s">
        <v>1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231</v>
      </c>
      <c r="AU225" s="208" t="s">
        <v>85</v>
      </c>
      <c r="AV225" s="12" t="s">
        <v>85</v>
      </c>
      <c r="AW225" s="12" t="s">
        <v>33</v>
      </c>
      <c r="AX225" s="12" t="s">
        <v>78</v>
      </c>
      <c r="AY225" s="208" t="s">
        <v>223</v>
      </c>
    </row>
    <row r="226" spans="1:65" s="13" customFormat="1" ht="11.25">
      <c r="B226" s="209"/>
      <c r="C226" s="210"/>
      <c r="D226" s="200" t="s">
        <v>231</v>
      </c>
      <c r="E226" s="211" t="s">
        <v>1</v>
      </c>
      <c r="F226" s="212" t="s">
        <v>2842</v>
      </c>
      <c r="G226" s="210"/>
      <c r="H226" s="213">
        <v>100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231</v>
      </c>
      <c r="AU226" s="219" t="s">
        <v>85</v>
      </c>
      <c r="AV226" s="13" t="s">
        <v>87</v>
      </c>
      <c r="AW226" s="13" t="s">
        <v>33</v>
      </c>
      <c r="AX226" s="13" t="s">
        <v>85</v>
      </c>
      <c r="AY226" s="219" t="s">
        <v>223</v>
      </c>
    </row>
    <row r="227" spans="1:65" s="2" customFormat="1" ht="24.2" customHeight="1">
      <c r="A227" s="34"/>
      <c r="B227" s="35"/>
      <c r="C227" s="185" t="s">
        <v>392</v>
      </c>
      <c r="D227" s="185" t="s">
        <v>224</v>
      </c>
      <c r="E227" s="186" t="s">
        <v>1098</v>
      </c>
      <c r="F227" s="187" t="s">
        <v>1099</v>
      </c>
      <c r="G227" s="188" t="s">
        <v>874</v>
      </c>
      <c r="H227" s="256"/>
      <c r="I227" s="190"/>
      <c r="J227" s="191">
        <f>ROUND(I227*H227,2)</f>
        <v>0</v>
      </c>
      <c r="K227" s="187" t="s">
        <v>228</v>
      </c>
      <c r="L227" s="39"/>
      <c r="M227" s="192" t="s">
        <v>1</v>
      </c>
      <c r="N227" s="193" t="s">
        <v>43</v>
      </c>
      <c r="O227" s="71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6" t="s">
        <v>318</v>
      </c>
      <c r="AT227" s="196" t="s">
        <v>224</v>
      </c>
      <c r="AU227" s="196" t="s">
        <v>85</v>
      </c>
      <c r="AY227" s="17" t="s">
        <v>223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85</v>
      </c>
      <c r="BK227" s="197">
        <f>ROUND(I227*H227,2)</f>
        <v>0</v>
      </c>
      <c r="BL227" s="17" t="s">
        <v>318</v>
      </c>
      <c r="BM227" s="196" t="s">
        <v>2843</v>
      </c>
    </row>
    <row r="228" spans="1:65" s="11" customFormat="1" ht="25.9" customHeight="1">
      <c r="B228" s="171"/>
      <c r="C228" s="172"/>
      <c r="D228" s="173" t="s">
        <v>77</v>
      </c>
      <c r="E228" s="174" t="s">
        <v>1101</v>
      </c>
      <c r="F228" s="174" t="s">
        <v>1102</v>
      </c>
      <c r="G228" s="172"/>
      <c r="H228" s="172"/>
      <c r="I228" s="175"/>
      <c r="J228" s="176">
        <f>BK228</f>
        <v>0</v>
      </c>
      <c r="K228" s="172"/>
      <c r="L228" s="177"/>
      <c r="M228" s="178"/>
      <c r="N228" s="179"/>
      <c r="O228" s="179"/>
      <c r="P228" s="180">
        <f>SUM(P229:P243)</f>
        <v>0</v>
      </c>
      <c r="Q228" s="179"/>
      <c r="R228" s="180">
        <f>SUM(R229:R243)</f>
        <v>1.6961143000000001</v>
      </c>
      <c r="S228" s="179"/>
      <c r="T228" s="181">
        <f>SUM(T229:T243)</f>
        <v>0</v>
      </c>
      <c r="AR228" s="182" t="s">
        <v>87</v>
      </c>
      <c r="AT228" s="183" t="s">
        <v>77</v>
      </c>
      <c r="AU228" s="183" t="s">
        <v>78</v>
      </c>
      <c r="AY228" s="182" t="s">
        <v>223</v>
      </c>
      <c r="BK228" s="184">
        <f>SUM(BK229:BK243)</f>
        <v>0</v>
      </c>
    </row>
    <row r="229" spans="1:65" s="2" customFormat="1" ht="24.2" customHeight="1">
      <c r="A229" s="34"/>
      <c r="B229" s="35"/>
      <c r="C229" s="185" t="s">
        <v>399</v>
      </c>
      <c r="D229" s="185" t="s">
        <v>224</v>
      </c>
      <c r="E229" s="186" t="s">
        <v>2844</v>
      </c>
      <c r="F229" s="187" t="s">
        <v>2845</v>
      </c>
      <c r="G229" s="188" t="s">
        <v>146</v>
      </c>
      <c r="H229" s="189">
        <v>99.13</v>
      </c>
      <c r="I229" s="190"/>
      <c r="J229" s="191">
        <f>ROUND(I229*H229,2)</f>
        <v>0</v>
      </c>
      <c r="K229" s="187" t="s">
        <v>228</v>
      </c>
      <c r="L229" s="39"/>
      <c r="M229" s="192" t="s">
        <v>1</v>
      </c>
      <c r="N229" s="193" t="s">
        <v>43</v>
      </c>
      <c r="O229" s="71"/>
      <c r="P229" s="194">
        <f>O229*H229</f>
        <v>0</v>
      </c>
      <c r="Q229" s="194">
        <v>1.6910000000000001E-2</v>
      </c>
      <c r="R229" s="194">
        <f>Q229*H229</f>
        <v>1.6762883</v>
      </c>
      <c r="S229" s="194">
        <v>0</v>
      </c>
      <c r="T229" s="19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6" t="s">
        <v>318</v>
      </c>
      <c r="AT229" s="196" t="s">
        <v>224</v>
      </c>
      <c r="AU229" s="196" t="s">
        <v>85</v>
      </c>
      <c r="AY229" s="17" t="s">
        <v>223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7" t="s">
        <v>85</v>
      </c>
      <c r="BK229" s="197">
        <f>ROUND(I229*H229,2)</f>
        <v>0</v>
      </c>
      <c r="BL229" s="17" t="s">
        <v>318</v>
      </c>
      <c r="BM229" s="196" t="s">
        <v>2846</v>
      </c>
    </row>
    <row r="230" spans="1:65" s="12" customFormat="1" ht="11.25">
      <c r="B230" s="198"/>
      <c r="C230" s="199"/>
      <c r="D230" s="200" t="s">
        <v>231</v>
      </c>
      <c r="E230" s="201" t="s">
        <v>1</v>
      </c>
      <c r="F230" s="202" t="s">
        <v>696</v>
      </c>
      <c r="G230" s="199"/>
      <c r="H230" s="201" t="s">
        <v>1</v>
      </c>
      <c r="I230" s="203"/>
      <c r="J230" s="199"/>
      <c r="K230" s="199"/>
      <c r="L230" s="204"/>
      <c r="M230" s="205"/>
      <c r="N230" s="206"/>
      <c r="O230" s="206"/>
      <c r="P230" s="206"/>
      <c r="Q230" s="206"/>
      <c r="R230" s="206"/>
      <c r="S230" s="206"/>
      <c r="T230" s="207"/>
      <c r="AT230" s="208" t="s">
        <v>231</v>
      </c>
      <c r="AU230" s="208" t="s">
        <v>85</v>
      </c>
      <c r="AV230" s="12" t="s">
        <v>85</v>
      </c>
      <c r="AW230" s="12" t="s">
        <v>33</v>
      </c>
      <c r="AX230" s="12" t="s">
        <v>78</v>
      </c>
      <c r="AY230" s="208" t="s">
        <v>223</v>
      </c>
    </row>
    <row r="231" spans="1:65" s="13" customFormat="1" ht="11.25">
      <c r="B231" s="209"/>
      <c r="C231" s="210"/>
      <c r="D231" s="200" t="s">
        <v>231</v>
      </c>
      <c r="E231" s="211" t="s">
        <v>1</v>
      </c>
      <c r="F231" s="212" t="s">
        <v>2806</v>
      </c>
      <c r="G231" s="210"/>
      <c r="H231" s="213">
        <v>20.78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231</v>
      </c>
      <c r="AU231" s="219" t="s">
        <v>85</v>
      </c>
      <c r="AV231" s="13" t="s">
        <v>87</v>
      </c>
      <c r="AW231" s="13" t="s">
        <v>33</v>
      </c>
      <c r="AX231" s="13" t="s">
        <v>78</v>
      </c>
      <c r="AY231" s="219" t="s">
        <v>223</v>
      </c>
    </row>
    <row r="232" spans="1:65" s="12" customFormat="1" ht="11.25">
      <c r="B232" s="198"/>
      <c r="C232" s="199"/>
      <c r="D232" s="200" t="s">
        <v>231</v>
      </c>
      <c r="E232" s="201" t="s">
        <v>1</v>
      </c>
      <c r="F232" s="202" t="s">
        <v>698</v>
      </c>
      <c r="G232" s="199"/>
      <c r="H232" s="201" t="s">
        <v>1</v>
      </c>
      <c r="I232" s="203"/>
      <c r="J232" s="199"/>
      <c r="K232" s="199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231</v>
      </c>
      <c r="AU232" s="208" t="s">
        <v>85</v>
      </c>
      <c r="AV232" s="12" t="s">
        <v>85</v>
      </c>
      <c r="AW232" s="12" t="s">
        <v>33</v>
      </c>
      <c r="AX232" s="12" t="s">
        <v>78</v>
      </c>
      <c r="AY232" s="208" t="s">
        <v>223</v>
      </c>
    </row>
    <row r="233" spans="1:65" s="13" customFormat="1" ht="11.25">
      <c r="B233" s="209"/>
      <c r="C233" s="210"/>
      <c r="D233" s="200" t="s">
        <v>231</v>
      </c>
      <c r="E233" s="211" t="s">
        <v>1</v>
      </c>
      <c r="F233" s="212" t="s">
        <v>2807</v>
      </c>
      <c r="G233" s="210"/>
      <c r="H233" s="213">
        <v>27.03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231</v>
      </c>
      <c r="AU233" s="219" t="s">
        <v>85</v>
      </c>
      <c r="AV233" s="13" t="s">
        <v>87</v>
      </c>
      <c r="AW233" s="13" t="s">
        <v>33</v>
      </c>
      <c r="AX233" s="13" t="s">
        <v>78</v>
      </c>
      <c r="AY233" s="219" t="s">
        <v>223</v>
      </c>
    </row>
    <row r="234" spans="1:65" s="12" customFormat="1" ht="11.25">
      <c r="B234" s="198"/>
      <c r="C234" s="199"/>
      <c r="D234" s="200" t="s">
        <v>231</v>
      </c>
      <c r="E234" s="201" t="s">
        <v>1</v>
      </c>
      <c r="F234" s="202" t="s">
        <v>709</v>
      </c>
      <c r="G234" s="199"/>
      <c r="H234" s="201" t="s">
        <v>1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231</v>
      </c>
      <c r="AU234" s="208" t="s">
        <v>85</v>
      </c>
      <c r="AV234" s="12" t="s">
        <v>85</v>
      </c>
      <c r="AW234" s="12" t="s">
        <v>33</v>
      </c>
      <c r="AX234" s="12" t="s">
        <v>78</v>
      </c>
      <c r="AY234" s="208" t="s">
        <v>223</v>
      </c>
    </row>
    <row r="235" spans="1:65" s="13" customFormat="1" ht="11.25">
      <c r="B235" s="209"/>
      <c r="C235" s="210"/>
      <c r="D235" s="200" t="s">
        <v>231</v>
      </c>
      <c r="E235" s="211" t="s">
        <v>1</v>
      </c>
      <c r="F235" s="212" t="s">
        <v>2808</v>
      </c>
      <c r="G235" s="210"/>
      <c r="H235" s="213">
        <v>7.18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231</v>
      </c>
      <c r="AU235" s="219" t="s">
        <v>85</v>
      </c>
      <c r="AV235" s="13" t="s">
        <v>87</v>
      </c>
      <c r="AW235" s="13" t="s">
        <v>33</v>
      </c>
      <c r="AX235" s="13" t="s">
        <v>78</v>
      </c>
      <c r="AY235" s="219" t="s">
        <v>223</v>
      </c>
    </row>
    <row r="236" spans="1:65" s="12" customFormat="1" ht="11.25">
      <c r="B236" s="198"/>
      <c r="C236" s="199"/>
      <c r="D236" s="200" t="s">
        <v>231</v>
      </c>
      <c r="E236" s="201" t="s">
        <v>1</v>
      </c>
      <c r="F236" s="202" t="s">
        <v>2795</v>
      </c>
      <c r="G236" s="199"/>
      <c r="H236" s="201" t="s">
        <v>1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231</v>
      </c>
      <c r="AU236" s="208" t="s">
        <v>85</v>
      </c>
      <c r="AV236" s="12" t="s">
        <v>85</v>
      </c>
      <c r="AW236" s="12" t="s">
        <v>33</v>
      </c>
      <c r="AX236" s="12" t="s">
        <v>78</v>
      </c>
      <c r="AY236" s="208" t="s">
        <v>223</v>
      </c>
    </row>
    <row r="237" spans="1:65" s="13" customFormat="1" ht="11.25">
      <c r="B237" s="209"/>
      <c r="C237" s="210"/>
      <c r="D237" s="200" t="s">
        <v>231</v>
      </c>
      <c r="E237" s="211" t="s">
        <v>1</v>
      </c>
      <c r="F237" s="212" t="s">
        <v>2809</v>
      </c>
      <c r="G237" s="210"/>
      <c r="H237" s="213">
        <v>6.15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231</v>
      </c>
      <c r="AU237" s="219" t="s">
        <v>85</v>
      </c>
      <c r="AV237" s="13" t="s">
        <v>87</v>
      </c>
      <c r="AW237" s="13" t="s">
        <v>33</v>
      </c>
      <c r="AX237" s="13" t="s">
        <v>78</v>
      </c>
      <c r="AY237" s="219" t="s">
        <v>223</v>
      </c>
    </row>
    <row r="238" spans="1:65" s="12" customFormat="1" ht="11.25">
      <c r="B238" s="198"/>
      <c r="C238" s="199"/>
      <c r="D238" s="200" t="s">
        <v>231</v>
      </c>
      <c r="E238" s="201" t="s">
        <v>1</v>
      </c>
      <c r="F238" s="202" t="s">
        <v>2797</v>
      </c>
      <c r="G238" s="199"/>
      <c r="H238" s="201" t="s">
        <v>1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231</v>
      </c>
      <c r="AU238" s="208" t="s">
        <v>85</v>
      </c>
      <c r="AV238" s="12" t="s">
        <v>85</v>
      </c>
      <c r="AW238" s="12" t="s">
        <v>33</v>
      </c>
      <c r="AX238" s="12" t="s">
        <v>78</v>
      </c>
      <c r="AY238" s="208" t="s">
        <v>223</v>
      </c>
    </row>
    <row r="239" spans="1:65" s="13" customFormat="1" ht="11.25">
      <c r="B239" s="209"/>
      <c r="C239" s="210"/>
      <c r="D239" s="200" t="s">
        <v>231</v>
      </c>
      <c r="E239" s="211" t="s">
        <v>1</v>
      </c>
      <c r="F239" s="212" t="s">
        <v>2810</v>
      </c>
      <c r="G239" s="210"/>
      <c r="H239" s="213">
        <v>37.99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231</v>
      </c>
      <c r="AU239" s="219" t="s">
        <v>85</v>
      </c>
      <c r="AV239" s="13" t="s">
        <v>87</v>
      </c>
      <c r="AW239" s="13" t="s">
        <v>33</v>
      </c>
      <c r="AX239" s="13" t="s">
        <v>78</v>
      </c>
      <c r="AY239" s="219" t="s">
        <v>223</v>
      </c>
    </row>
    <row r="240" spans="1:65" s="14" customFormat="1" ht="11.25">
      <c r="B240" s="220"/>
      <c r="C240" s="221"/>
      <c r="D240" s="200" t="s">
        <v>231</v>
      </c>
      <c r="E240" s="222" t="s">
        <v>157</v>
      </c>
      <c r="F240" s="223" t="s">
        <v>237</v>
      </c>
      <c r="G240" s="221"/>
      <c r="H240" s="224">
        <v>99.13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231</v>
      </c>
      <c r="AU240" s="230" t="s">
        <v>85</v>
      </c>
      <c r="AV240" s="14" t="s">
        <v>229</v>
      </c>
      <c r="AW240" s="14" t="s">
        <v>33</v>
      </c>
      <c r="AX240" s="14" t="s">
        <v>85</v>
      </c>
      <c r="AY240" s="230" t="s">
        <v>223</v>
      </c>
    </row>
    <row r="241" spans="1:65" s="2" customFormat="1" ht="16.5" customHeight="1">
      <c r="A241" s="34"/>
      <c r="B241" s="35"/>
      <c r="C241" s="185" t="s">
        <v>406</v>
      </c>
      <c r="D241" s="185" t="s">
        <v>224</v>
      </c>
      <c r="E241" s="186" t="s">
        <v>2847</v>
      </c>
      <c r="F241" s="187" t="s">
        <v>2848</v>
      </c>
      <c r="G241" s="188" t="s">
        <v>146</v>
      </c>
      <c r="H241" s="189">
        <v>99.13</v>
      </c>
      <c r="I241" s="190"/>
      <c r="J241" s="191">
        <f>ROUND(I241*H241,2)</f>
        <v>0</v>
      </c>
      <c r="K241" s="187" t="s">
        <v>228</v>
      </c>
      <c r="L241" s="39"/>
      <c r="M241" s="192" t="s">
        <v>1</v>
      </c>
      <c r="N241" s="193" t="s">
        <v>43</v>
      </c>
      <c r="O241" s="71"/>
      <c r="P241" s="194">
        <f>O241*H241</f>
        <v>0</v>
      </c>
      <c r="Q241" s="194">
        <v>1E-4</v>
      </c>
      <c r="R241" s="194">
        <f>Q241*H241</f>
        <v>9.9129999999999999E-3</v>
      </c>
      <c r="S241" s="194">
        <v>0</v>
      </c>
      <c r="T241" s="19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6" t="s">
        <v>318</v>
      </c>
      <c r="AT241" s="196" t="s">
        <v>224</v>
      </c>
      <c r="AU241" s="196" t="s">
        <v>85</v>
      </c>
      <c r="AY241" s="17" t="s">
        <v>223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85</v>
      </c>
      <c r="BK241" s="197">
        <f>ROUND(I241*H241,2)</f>
        <v>0</v>
      </c>
      <c r="BL241" s="17" t="s">
        <v>318</v>
      </c>
      <c r="BM241" s="196" t="s">
        <v>2849</v>
      </c>
    </row>
    <row r="242" spans="1:65" s="2" customFormat="1" ht="24.2" customHeight="1">
      <c r="A242" s="34"/>
      <c r="B242" s="35"/>
      <c r="C242" s="185" t="s">
        <v>410</v>
      </c>
      <c r="D242" s="185" t="s">
        <v>224</v>
      </c>
      <c r="E242" s="186" t="s">
        <v>2850</v>
      </c>
      <c r="F242" s="187" t="s">
        <v>2851</v>
      </c>
      <c r="G242" s="188" t="s">
        <v>146</v>
      </c>
      <c r="H242" s="189">
        <v>99.13</v>
      </c>
      <c r="I242" s="190"/>
      <c r="J242" s="191">
        <f>ROUND(I242*H242,2)</f>
        <v>0</v>
      </c>
      <c r="K242" s="187" t="s">
        <v>228</v>
      </c>
      <c r="L242" s="39"/>
      <c r="M242" s="192" t="s">
        <v>1</v>
      </c>
      <c r="N242" s="193" t="s">
        <v>43</v>
      </c>
      <c r="O242" s="71"/>
      <c r="P242" s="194">
        <f>O242*H242</f>
        <v>0</v>
      </c>
      <c r="Q242" s="194">
        <v>1E-4</v>
      </c>
      <c r="R242" s="194">
        <f>Q242*H242</f>
        <v>9.9129999999999999E-3</v>
      </c>
      <c r="S242" s="194">
        <v>0</v>
      </c>
      <c r="T242" s="19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6" t="s">
        <v>318</v>
      </c>
      <c r="AT242" s="196" t="s">
        <v>224</v>
      </c>
      <c r="AU242" s="196" t="s">
        <v>85</v>
      </c>
      <c r="AY242" s="17" t="s">
        <v>223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7" t="s">
        <v>85</v>
      </c>
      <c r="BK242" s="197">
        <f>ROUND(I242*H242,2)</f>
        <v>0</v>
      </c>
      <c r="BL242" s="17" t="s">
        <v>318</v>
      </c>
      <c r="BM242" s="196" t="s">
        <v>2852</v>
      </c>
    </row>
    <row r="243" spans="1:65" s="2" customFormat="1" ht="24.2" customHeight="1">
      <c r="A243" s="34"/>
      <c r="B243" s="35"/>
      <c r="C243" s="185" t="s">
        <v>417</v>
      </c>
      <c r="D243" s="185" t="s">
        <v>224</v>
      </c>
      <c r="E243" s="186" t="s">
        <v>2853</v>
      </c>
      <c r="F243" s="187" t="s">
        <v>2854</v>
      </c>
      <c r="G243" s="188" t="s">
        <v>874</v>
      </c>
      <c r="H243" s="256"/>
      <c r="I243" s="190"/>
      <c r="J243" s="191">
        <f>ROUND(I243*H243,2)</f>
        <v>0</v>
      </c>
      <c r="K243" s="187" t="s">
        <v>228</v>
      </c>
      <c r="L243" s="39"/>
      <c r="M243" s="192" t="s">
        <v>1</v>
      </c>
      <c r="N243" s="193" t="s">
        <v>43</v>
      </c>
      <c r="O243" s="71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6" t="s">
        <v>318</v>
      </c>
      <c r="AT243" s="196" t="s">
        <v>224</v>
      </c>
      <c r="AU243" s="196" t="s">
        <v>85</v>
      </c>
      <c r="AY243" s="17" t="s">
        <v>223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7" t="s">
        <v>85</v>
      </c>
      <c r="BK243" s="197">
        <f>ROUND(I243*H243,2)</f>
        <v>0</v>
      </c>
      <c r="BL243" s="17" t="s">
        <v>318</v>
      </c>
      <c r="BM243" s="196" t="s">
        <v>2855</v>
      </c>
    </row>
    <row r="244" spans="1:65" s="11" customFormat="1" ht="25.9" customHeight="1">
      <c r="B244" s="171"/>
      <c r="C244" s="172"/>
      <c r="D244" s="173" t="s">
        <v>77</v>
      </c>
      <c r="E244" s="174" t="s">
        <v>1130</v>
      </c>
      <c r="F244" s="174" t="s">
        <v>1131</v>
      </c>
      <c r="G244" s="172"/>
      <c r="H244" s="172"/>
      <c r="I244" s="175"/>
      <c r="J244" s="176">
        <f>BK244</f>
        <v>0</v>
      </c>
      <c r="K244" s="172"/>
      <c r="L244" s="177"/>
      <c r="M244" s="178"/>
      <c r="N244" s="179"/>
      <c r="O244" s="179"/>
      <c r="P244" s="180">
        <f>SUM(P245:P246)</f>
        <v>0</v>
      </c>
      <c r="Q244" s="179"/>
      <c r="R244" s="180">
        <f>SUM(R245:R246)</f>
        <v>0</v>
      </c>
      <c r="S244" s="179"/>
      <c r="T244" s="181">
        <f>SUM(T245:T246)</f>
        <v>1.0521000000000001E-2</v>
      </c>
      <c r="AR244" s="182" t="s">
        <v>87</v>
      </c>
      <c r="AT244" s="183" t="s">
        <v>77</v>
      </c>
      <c r="AU244" s="183" t="s">
        <v>78</v>
      </c>
      <c r="AY244" s="182" t="s">
        <v>223</v>
      </c>
      <c r="BK244" s="184">
        <f>SUM(BK245:BK246)</f>
        <v>0</v>
      </c>
    </row>
    <row r="245" spans="1:65" s="2" customFormat="1" ht="16.5" customHeight="1">
      <c r="A245" s="34"/>
      <c r="B245" s="35"/>
      <c r="C245" s="185" t="s">
        <v>422</v>
      </c>
      <c r="D245" s="185" t="s">
        <v>224</v>
      </c>
      <c r="E245" s="186" t="s">
        <v>1137</v>
      </c>
      <c r="F245" s="187" t="s">
        <v>1138</v>
      </c>
      <c r="G245" s="188" t="s">
        <v>142</v>
      </c>
      <c r="H245" s="189">
        <v>6.3</v>
      </c>
      <c r="I245" s="190"/>
      <c r="J245" s="191">
        <f>ROUND(I245*H245,2)</f>
        <v>0</v>
      </c>
      <c r="K245" s="187" t="s">
        <v>228</v>
      </c>
      <c r="L245" s="39"/>
      <c r="M245" s="192" t="s">
        <v>1</v>
      </c>
      <c r="N245" s="193" t="s">
        <v>43</v>
      </c>
      <c r="O245" s="71"/>
      <c r="P245" s="194">
        <f>O245*H245</f>
        <v>0</v>
      </c>
      <c r="Q245" s="194">
        <v>0</v>
      </c>
      <c r="R245" s="194">
        <f>Q245*H245</f>
        <v>0</v>
      </c>
      <c r="S245" s="194">
        <v>1.67E-3</v>
      </c>
      <c r="T245" s="195">
        <f>S245*H245</f>
        <v>1.0521000000000001E-2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6" t="s">
        <v>318</v>
      </c>
      <c r="AT245" s="196" t="s">
        <v>224</v>
      </c>
      <c r="AU245" s="196" t="s">
        <v>85</v>
      </c>
      <c r="AY245" s="17" t="s">
        <v>223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7" t="s">
        <v>85</v>
      </c>
      <c r="BK245" s="197">
        <f>ROUND(I245*H245,2)</f>
        <v>0</v>
      </c>
      <c r="BL245" s="17" t="s">
        <v>318</v>
      </c>
      <c r="BM245" s="196" t="s">
        <v>2856</v>
      </c>
    </row>
    <row r="246" spans="1:65" s="13" customFormat="1" ht="11.25">
      <c r="B246" s="209"/>
      <c r="C246" s="210"/>
      <c r="D246" s="200" t="s">
        <v>231</v>
      </c>
      <c r="E246" s="211" t="s">
        <v>1</v>
      </c>
      <c r="F246" s="212" t="s">
        <v>2857</v>
      </c>
      <c r="G246" s="210"/>
      <c r="H246" s="213">
        <v>6.3</v>
      </c>
      <c r="I246" s="214"/>
      <c r="J246" s="210"/>
      <c r="K246" s="210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231</v>
      </c>
      <c r="AU246" s="219" t="s">
        <v>85</v>
      </c>
      <c r="AV246" s="13" t="s">
        <v>87</v>
      </c>
      <c r="AW246" s="13" t="s">
        <v>33</v>
      </c>
      <c r="AX246" s="13" t="s">
        <v>85</v>
      </c>
      <c r="AY246" s="219" t="s">
        <v>223</v>
      </c>
    </row>
    <row r="247" spans="1:65" s="11" customFormat="1" ht="25.9" customHeight="1">
      <c r="B247" s="171"/>
      <c r="C247" s="172"/>
      <c r="D247" s="173" t="s">
        <v>77</v>
      </c>
      <c r="E247" s="174" t="s">
        <v>2858</v>
      </c>
      <c r="F247" s="174" t="s">
        <v>2859</v>
      </c>
      <c r="G247" s="172"/>
      <c r="H247" s="172"/>
      <c r="I247" s="175"/>
      <c r="J247" s="176">
        <f>BK247</f>
        <v>0</v>
      </c>
      <c r="K247" s="172"/>
      <c r="L247" s="177"/>
      <c r="M247" s="178"/>
      <c r="N247" s="179"/>
      <c r="O247" s="179"/>
      <c r="P247" s="180">
        <f>SUM(P248:P256)</f>
        <v>0</v>
      </c>
      <c r="Q247" s="179"/>
      <c r="R247" s="180">
        <f>SUM(R248:R256)</f>
        <v>1.6802535000000001</v>
      </c>
      <c r="S247" s="179"/>
      <c r="T247" s="181">
        <f>SUM(T248:T256)</f>
        <v>0</v>
      </c>
      <c r="AR247" s="182" t="s">
        <v>87</v>
      </c>
      <c r="AT247" s="183" t="s">
        <v>77</v>
      </c>
      <c r="AU247" s="183" t="s">
        <v>78</v>
      </c>
      <c r="AY247" s="182" t="s">
        <v>223</v>
      </c>
      <c r="BK247" s="184">
        <f>SUM(BK248:BK256)</f>
        <v>0</v>
      </c>
    </row>
    <row r="248" spans="1:65" s="2" customFormat="1" ht="24.2" customHeight="1">
      <c r="A248" s="34"/>
      <c r="B248" s="35"/>
      <c r="C248" s="185" t="s">
        <v>482</v>
      </c>
      <c r="D248" s="185" t="s">
        <v>224</v>
      </c>
      <c r="E248" s="186" t="s">
        <v>2860</v>
      </c>
      <c r="F248" s="187" t="s">
        <v>2861</v>
      </c>
      <c r="G248" s="188" t="s">
        <v>146</v>
      </c>
      <c r="H248" s="189">
        <v>99.13</v>
      </c>
      <c r="I248" s="190"/>
      <c r="J248" s="191">
        <f>ROUND(I248*H248,2)</f>
        <v>0</v>
      </c>
      <c r="K248" s="187" t="s">
        <v>228</v>
      </c>
      <c r="L248" s="39"/>
      <c r="M248" s="192" t="s">
        <v>1</v>
      </c>
      <c r="N248" s="193" t="s">
        <v>43</v>
      </c>
      <c r="O248" s="71"/>
      <c r="P248" s="194">
        <f>O248*H248</f>
        <v>0</v>
      </c>
      <c r="Q248" s="194">
        <v>4.7999999999999996E-3</v>
      </c>
      <c r="R248" s="194">
        <f>Q248*H248</f>
        <v>0.47582399999999991</v>
      </c>
      <c r="S248" s="194">
        <v>0</v>
      </c>
      <c r="T248" s="19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6" t="s">
        <v>318</v>
      </c>
      <c r="AT248" s="196" t="s">
        <v>224</v>
      </c>
      <c r="AU248" s="196" t="s">
        <v>85</v>
      </c>
      <c r="AY248" s="17" t="s">
        <v>223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7" t="s">
        <v>85</v>
      </c>
      <c r="BK248" s="197">
        <f>ROUND(I248*H248,2)</f>
        <v>0</v>
      </c>
      <c r="BL248" s="17" t="s">
        <v>318</v>
      </c>
      <c r="BM248" s="196" t="s">
        <v>2862</v>
      </c>
    </row>
    <row r="249" spans="1:65" s="13" customFormat="1" ht="11.25">
      <c r="B249" s="209"/>
      <c r="C249" s="210"/>
      <c r="D249" s="200" t="s">
        <v>231</v>
      </c>
      <c r="E249" s="211" t="s">
        <v>1</v>
      </c>
      <c r="F249" s="212" t="s">
        <v>2771</v>
      </c>
      <c r="G249" s="210"/>
      <c r="H249" s="213">
        <v>99.13</v>
      </c>
      <c r="I249" s="214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231</v>
      </c>
      <c r="AU249" s="219" t="s">
        <v>85</v>
      </c>
      <c r="AV249" s="13" t="s">
        <v>87</v>
      </c>
      <c r="AW249" s="13" t="s">
        <v>33</v>
      </c>
      <c r="AX249" s="13" t="s">
        <v>85</v>
      </c>
      <c r="AY249" s="219" t="s">
        <v>223</v>
      </c>
    </row>
    <row r="250" spans="1:65" s="2" customFormat="1" ht="33" customHeight="1">
      <c r="A250" s="34"/>
      <c r="B250" s="35"/>
      <c r="C250" s="185" t="s">
        <v>493</v>
      </c>
      <c r="D250" s="185" t="s">
        <v>224</v>
      </c>
      <c r="E250" s="186" t="s">
        <v>2863</v>
      </c>
      <c r="F250" s="187" t="s">
        <v>2864</v>
      </c>
      <c r="G250" s="188" t="s">
        <v>146</v>
      </c>
      <c r="H250" s="189">
        <v>693.91</v>
      </c>
      <c r="I250" s="190"/>
      <c r="J250" s="191">
        <f>ROUND(I250*H250,2)</f>
        <v>0</v>
      </c>
      <c r="K250" s="187" t="s">
        <v>228</v>
      </c>
      <c r="L250" s="39"/>
      <c r="M250" s="192" t="s">
        <v>1</v>
      </c>
      <c r="N250" s="193" t="s">
        <v>43</v>
      </c>
      <c r="O250" s="71"/>
      <c r="P250" s="194">
        <f>O250*H250</f>
        <v>0</v>
      </c>
      <c r="Q250" s="194">
        <v>1.6000000000000001E-3</v>
      </c>
      <c r="R250" s="194">
        <f>Q250*H250</f>
        <v>1.1102559999999999</v>
      </c>
      <c r="S250" s="194">
        <v>0</v>
      </c>
      <c r="T250" s="19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6" t="s">
        <v>318</v>
      </c>
      <c r="AT250" s="196" t="s">
        <v>224</v>
      </c>
      <c r="AU250" s="196" t="s">
        <v>85</v>
      </c>
      <c r="AY250" s="17" t="s">
        <v>223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7" t="s">
        <v>85</v>
      </c>
      <c r="BK250" s="197">
        <f>ROUND(I250*H250,2)</f>
        <v>0</v>
      </c>
      <c r="BL250" s="17" t="s">
        <v>318</v>
      </c>
      <c r="BM250" s="196" t="s">
        <v>2865</v>
      </c>
    </row>
    <row r="251" spans="1:65" s="13" customFormat="1" ht="11.25">
      <c r="B251" s="209"/>
      <c r="C251" s="210"/>
      <c r="D251" s="200" t="s">
        <v>231</v>
      </c>
      <c r="E251" s="211" t="s">
        <v>1</v>
      </c>
      <c r="F251" s="212" t="s">
        <v>2771</v>
      </c>
      <c r="G251" s="210"/>
      <c r="H251" s="213">
        <v>99.13</v>
      </c>
      <c r="I251" s="214"/>
      <c r="J251" s="210"/>
      <c r="K251" s="210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231</v>
      </c>
      <c r="AU251" s="219" t="s">
        <v>85</v>
      </c>
      <c r="AV251" s="13" t="s">
        <v>87</v>
      </c>
      <c r="AW251" s="13" t="s">
        <v>33</v>
      </c>
      <c r="AX251" s="13" t="s">
        <v>85</v>
      </c>
      <c r="AY251" s="219" t="s">
        <v>223</v>
      </c>
    </row>
    <row r="252" spans="1:65" s="13" customFormat="1" ht="11.25">
      <c r="B252" s="209"/>
      <c r="C252" s="210"/>
      <c r="D252" s="200" t="s">
        <v>231</v>
      </c>
      <c r="E252" s="210"/>
      <c r="F252" s="212" t="s">
        <v>2866</v>
      </c>
      <c r="G252" s="210"/>
      <c r="H252" s="213">
        <v>693.91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231</v>
      </c>
      <c r="AU252" s="219" t="s">
        <v>85</v>
      </c>
      <c r="AV252" s="13" t="s">
        <v>87</v>
      </c>
      <c r="AW252" s="13" t="s">
        <v>4</v>
      </c>
      <c r="AX252" s="13" t="s">
        <v>85</v>
      </c>
      <c r="AY252" s="219" t="s">
        <v>223</v>
      </c>
    </row>
    <row r="253" spans="1:65" s="2" customFormat="1" ht="24.2" customHeight="1">
      <c r="A253" s="34"/>
      <c r="B253" s="35"/>
      <c r="C253" s="185" t="s">
        <v>497</v>
      </c>
      <c r="D253" s="185" t="s">
        <v>224</v>
      </c>
      <c r="E253" s="186" t="s">
        <v>2867</v>
      </c>
      <c r="F253" s="187" t="s">
        <v>2868</v>
      </c>
      <c r="G253" s="188" t="s">
        <v>146</v>
      </c>
      <c r="H253" s="189">
        <v>99.13</v>
      </c>
      <c r="I253" s="190"/>
      <c r="J253" s="191">
        <f>ROUND(I253*H253,2)</f>
        <v>0</v>
      </c>
      <c r="K253" s="187" t="s">
        <v>228</v>
      </c>
      <c r="L253" s="39"/>
      <c r="M253" s="192" t="s">
        <v>1</v>
      </c>
      <c r="N253" s="193" t="s">
        <v>43</v>
      </c>
      <c r="O253" s="71"/>
      <c r="P253" s="194">
        <f>O253*H253</f>
        <v>0</v>
      </c>
      <c r="Q253" s="194">
        <v>2.9E-4</v>
      </c>
      <c r="R253" s="194">
        <f>Q253*H253</f>
        <v>2.8747699999999998E-2</v>
      </c>
      <c r="S253" s="194">
        <v>0</v>
      </c>
      <c r="T253" s="19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6" t="s">
        <v>318</v>
      </c>
      <c r="AT253" s="196" t="s">
        <v>224</v>
      </c>
      <c r="AU253" s="196" t="s">
        <v>85</v>
      </c>
      <c r="AY253" s="17" t="s">
        <v>223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7" t="s">
        <v>85</v>
      </c>
      <c r="BK253" s="197">
        <f>ROUND(I253*H253,2)</f>
        <v>0</v>
      </c>
      <c r="BL253" s="17" t="s">
        <v>318</v>
      </c>
      <c r="BM253" s="196" t="s">
        <v>2869</v>
      </c>
    </row>
    <row r="254" spans="1:65" s="13" customFormat="1" ht="11.25">
      <c r="B254" s="209"/>
      <c r="C254" s="210"/>
      <c r="D254" s="200" t="s">
        <v>231</v>
      </c>
      <c r="E254" s="211" t="s">
        <v>1</v>
      </c>
      <c r="F254" s="212" t="s">
        <v>2771</v>
      </c>
      <c r="G254" s="210"/>
      <c r="H254" s="213">
        <v>99.13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231</v>
      </c>
      <c r="AU254" s="219" t="s">
        <v>85</v>
      </c>
      <c r="AV254" s="13" t="s">
        <v>87</v>
      </c>
      <c r="AW254" s="13" t="s">
        <v>33</v>
      </c>
      <c r="AX254" s="13" t="s">
        <v>85</v>
      </c>
      <c r="AY254" s="219" t="s">
        <v>223</v>
      </c>
    </row>
    <row r="255" spans="1:65" s="2" customFormat="1" ht="24.2" customHeight="1">
      <c r="A255" s="34"/>
      <c r="B255" s="35"/>
      <c r="C255" s="185" t="s">
        <v>502</v>
      </c>
      <c r="D255" s="185" t="s">
        <v>224</v>
      </c>
      <c r="E255" s="186" t="s">
        <v>2870</v>
      </c>
      <c r="F255" s="187" t="s">
        <v>2871</v>
      </c>
      <c r="G255" s="188" t="s">
        <v>146</v>
      </c>
      <c r="H255" s="189">
        <v>99.13</v>
      </c>
      <c r="I255" s="190"/>
      <c r="J255" s="191">
        <f>ROUND(I255*H255,2)</f>
        <v>0</v>
      </c>
      <c r="K255" s="187" t="s">
        <v>228</v>
      </c>
      <c r="L255" s="39"/>
      <c r="M255" s="192" t="s">
        <v>1</v>
      </c>
      <c r="N255" s="193" t="s">
        <v>43</v>
      </c>
      <c r="O255" s="71"/>
      <c r="P255" s="194">
        <f>O255*H255</f>
        <v>0</v>
      </c>
      <c r="Q255" s="194">
        <v>6.6E-4</v>
      </c>
      <c r="R255" s="194">
        <f>Q255*H255</f>
        <v>6.5425799999999992E-2</v>
      </c>
      <c r="S255" s="194">
        <v>0</v>
      </c>
      <c r="T255" s="195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6" t="s">
        <v>318</v>
      </c>
      <c r="AT255" s="196" t="s">
        <v>224</v>
      </c>
      <c r="AU255" s="196" t="s">
        <v>85</v>
      </c>
      <c r="AY255" s="17" t="s">
        <v>223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7" t="s">
        <v>85</v>
      </c>
      <c r="BK255" s="197">
        <f>ROUND(I255*H255,2)</f>
        <v>0</v>
      </c>
      <c r="BL255" s="17" t="s">
        <v>318</v>
      </c>
      <c r="BM255" s="196" t="s">
        <v>2872</v>
      </c>
    </row>
    <row r="256" spans="1:65" s="13" customFormat="1" ht="11.25">
      <c r="B256" s="209"/>
      <c r="C256" s="210"/>
      <c r="D256" s="200" t="s">
        <v>231</v>
      </c>
      <c r="E256" s="211" t="s">
        <v>1</v>
      </c>
      <c r="F256" s="212" t="s">
        <v>2771</v>
      </c>
      <c r="G256" s="210"/>
      <c r="H256" s="213">
        <v>99.13</v>
      </c>
      <c r="I256" s="214"/>
      <c r="J256" s="210"/>
      <c r="K256" s="210"/>
      <c r="L256" s="215"/>
      <c r="M256" s="216"/>
      <c r="N256" s="217"/>
      <c r="O256" s="217"/>
      <c r="P256" s="217"/>
      <c r="Q256" s="217"/>
      <c r="R256" s="217"/>
      <c r="S256" s="217"/>
      <c r="T256" s="218"/>
      <c r="AT256" s="219" t="s">
        <v>231</v>
      </c>
      <c r="AU256" s="219" t="s">
        <v>85</v>
      </c>
      <c r="AV256" s="13" t="s">
        <v>87</v>
      </c>
      <c r="AW256" s="13" t="s">
        <v>33</v>
      </c>
      <c r="AX256" s="13" t="s">
        <v>85</v>
      </c>
      <c r="AY256" s="219" t="s">
        <v>223</v>
      </c>
    </row>
    <row r="257" spans="1:65" s="11" customFormat="1" ht="25.9" customHeight="1">
      <c r="B257" s="171"/>
      <c r="C257" s="172"/>
      <c r="D257" s="173" t="s">
        <v>77</v>
      </c>
      <c r="E257" s="174" t="s">
        <v>1525</v>
      </c>
      <c r="F257" s="174" t="s">
        <v>1526</v>
      </c>
      <c r="G257" s="172"/>
      <c r="H257" s="172"/>
      <c r="I257" s="175"/>
      <c r="J257" s="176">
        <f>BK257</f>
        <v>0</v>
      </c>
      <c r="K257" s="172"/>
      <c r="L257" s="177"/>
      <c r="M257" s="178"/>
      <c r="N257" s="179"/>
      <c r="O257" s="179"/>
      <c r="P257" s="180">
        <f>SUM(P258:P262)</f>
        <v>0</v>
      </c>
      <c r="Q257" s="179"/>
      <c r="R257" s="180">
        <f>SUM(R258:R262)</f>
        <v>9.6728839999999983E-2</v>
      </c>
      <c r="S257" s="179"/>
      <c r="T257" s="181">
        <f>SUM(T258:T262)</f>
        <v>0</v>
      </c>
      <c r="AR257" s="182" t="s">
        <v>87</v>
      </c>
      <c r="AT257" s="183" t="s">
        <v>77</v>
      </c>
      <c r="AU257" s="183" t="s">
        <v>78</v>
      </c>
      <c r="AY257" s="182" t="s">
        <v>223</v>
      </c>
      <c r="BK257" s="184">
        <f>SUM(BK258:BK262)</f>
        <v>0</v>
      </c>
    </row>
    <row r="258" spans="1:65" s="2" customFormat="1" ht="33" customHeight="1">
      <c r="A258" s="34"/>
      <c r="B258" s="35"/>
      <c r="C258" s="185" t="s">
        <v>522</v>
      </c>
      <c r="D258" s="185" t="s">
        <v>224</v>
      </c>
      <c r="E258" s="186" t="s">
        <v>1528</v>
      </c>
      <c r="F258" s="187" t="s">
        <v>1529</v>
      </c>
      <c r="G258" s="188" t="s">
        <v>146</v>
      </c>
      <c r="H258" s="189">
        <v>372.03399999999999</v>
      </c>
      <c r="I258" s="190"/>
      <c r="J258" s="191">
        <f>ROUND(I258*H258,2)</f>
        <v>0</v>
      </c>
      <c r="K258" s="187" t="s">
        <v>228</v>
      </c>
      <c r="L258" s="39"/>
      <c r="M258" s="192" t="s">
        <v>1</v>
      </c>
      <c r="N258" s="193" t="s">
        <v>43</v>
      </c>
      <c r="O258" s="71"/>
      <c r="P258" s="194">
        <f>O258*H258</f>
        <v>0</v>
      </c>
      <c r="Q258" s="194">
        <v>2.5999999999999998E-4</v>
      </c>
      <c r="R258" s="194">
        <f>Q258*H258</f>
        <v>9.6728839999999983E-2</v>
      </c>
      <c r="S258" s="194">
        <v>0</v>
      </c>
      <c r="T258" s="19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6" t="s">
        <v>318</v>
      </c>
      <c r="AT258" s="196" t="s">
        <v>224</v>
      </c>
      <c r="AU258" s="196" t="s">
        <v>85</v>
      </c>
      <c r="AY258" s="17" t="s">
        <v>223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7" t="s">
        <v>85</v>
      </c>
      <c r="BK258" s="197">
        <f>ROUND(I258*H258,2)</f>
        <v>0</v>
      </c>
      <c r="BL258" s="17" t="s">
        <v>318</v>
      </c>
      <c r="BM258" s="196" t="s">
        <v>2873</v>
      </c>
    </row>
    <row r="259" spans="1:65" s="13" customFormat="1" ht="11.25">
      <c r="B259" s="209"/>
      <c r="C259" s="210"/>
      <c r="D259" s="200" t="s">
        <v>231</v>
      </c>
      <c r="E259" s="211" t="s">
        <v>1</v>
      </c>
      <c r="F259" s="212" t="s">
        <v>2767</v>
      </c>
      <c r="G259" s="210"/>
      <c r="H259" s="213">
        <v>248.404</v>
      </c>
      <c r="I259" s="214"/>
      <c r="J259" s="210"/>
      <c r="K259" s="210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231</v>
      </c>
      <c r="AU259" s="219" t="s">
        <v>85</v>
      </c>
      <c r="AV259" s="13" t="s">
        <v>87</v>
      </c>
      <c r="AW259" s="13" t="s">
        <v>33</v>
      </c>
      <c r="AX259" s="13" t="s">
        <v>78</v>
      </c>
      <c r="AY259" s="219" t="s">
        <v>223</v>
      </c>
    </row>
    <row r="260" spans="1:65" s="13" customFormat="1" ht="11.25">
      <c r="B260" s="209"/>
      <c r="C260" s="210"/>
      <c r="D260" s="200" t="s">
        <v>231</v>
      </c>
      <c r="E260" s="211" t="s">
        <v>1</v>
      </c>
      <c r="F260" s="212" t="s">
        <v>157</v>
      </c>
      <c r="G260" s="210"/>
      <c r="H260" s="213">
        <v>99.13</v>
      </c>
      <c r="I260" s="214"/>
      <c r="J260" s="210"/>
      <c r="K260" s="210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231</v>
      </c>
      <c r="AU260" s="219" t="s">
        <v>85</v>
      </c>
      <c r="AV260" s="13" t="s">
        <v>87</v>
      </c>
      <c r="AW260" s="13" t="s">
        <v>33</v>
      </c>
      <c r="AX260" s="13" t="s">
        <v>78</v>
      </c>
      <c r="AY260" s="219" t="s">
        <v>223</v>
      </c>
    </row>
    <row r="261" spans="1:65" s="13" customFormat="1" ht="11.25">
      <c r="B261" s="209"/>
      <c r="C261" s="210"/>
      <c r="D261" s="200" t="s">
        <v>231</v>
      </c>
      <c r="E261" s="211" t="s">
        <v>1</v>
      </c>
      <c r="F261" s="212" t="s">
        <v>2774</v>
      </c>
      <c r="G261" s="210"/>
      <c r="H261" s="213">
        <v>24.5</v>
      </c>
      <c r="I261" s="214"/>
      <c r="J261" s="210"/>
      <c r="K261" s="210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231</v>
      </c>
      <c r="AU261" s="219" t="s">
        <v>85</v>
      </c>
      <c r="AV261" s="13" t="s">
        <v>87</v>
      </c>
      <c r="AW261" s="13" t="s">
        <v>33</v>
      </c>
      <c r="AX261" s="13" t="s">
        <v>78</v>
      </c>
      <c r="AY261" s="219" t="s">
        <v>223</v>
      </c>
    </row>
    <row r="262" spans="1:65" s="14" customFormat="1" ht="11.25">
      <c r="B262" s="220"/>
      <c r="C262" s="221"/>
      <c r="D262" s="200" t="s">
        <v>231</v>
      </c>
      <c r="E262" s="222" t="s">
        <v>1</v>
      </c>
      <c r="F262" s="223" t="s">
        <v>237</v>
      </c>
      <c r="G262" s="221"/>
      <c r="H262" s="224">
        <v>372.03399999999999</v>
      </c>
      <c r="I262" s="225"/>
      <c r="J262" s="221"/>
      <c r="K262" s="221"/>
      <c r="L262" s="226"/>
      <c r="M262" s="268"/>
      <c r="N262" s="269"/>
      <c r="O262" s="269"/>
      <c r="P262" s="269"/>
      <c r="Q262" s="269"/>
      <c r="R262" s="269"/>
      <c r="S262" s="269"/>
      <c r="T262" s="270"/>
      <c r="AT262" s="230" t="s">
        <v>231</v>
      </c>
      <c r="AU262" s="230" t="s">
        <v>85</v>
      </c>
      <c r="AV262" s="14" t="s">
        <v>229</v>
      </c>
      <c r="AW262" s="14" t="s">
        <v>33</v>
      </c>
      <c r="AX262" s="14" t="s">
        <v>85</v>
      </c>
      <c r="AY262" s="230" t="s">
        <v>223</v>
      </c>
    </row>
    <row r="263" spans="1:65" s="2" customFormat="1" ht="6.95" customHeight="1">
      <c r="A263" s="34"/>
      <c r="B263" s="54"/>
      <c r="C263" s="55"/>
      <c r="D263" s="55"/>
      <c r="E263" s="55"/>
      <c r="F263" s="55"/>
      <c r="G263" s="55"/>
      <c r="H263" s="55"/>
      <c r="I263" s="55"/>
      <c r="J263" s="55"/>
      <c r="K263" s="55"/>
      <c r="L263" s="39"/>
      <c r="M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</row>
  </sheetData>
  <sheetProtection algorithmName="SHA-512" hashValue="4vOBI1493Nr+o3Kqfwe4agFbuRXDKS2AxcTcHF7ixCcRgAtjC0elxOPYr33rNBXN7B6Wu9eIu52m/rhQdBlXTw==" saltValue="Cpm17wkpw6Wjv84C30dmDx01/J4UVK0cR0zU5gFyrbEy0O31hhomvTfnSqqwHkurDjIj4C87WKHydIG0mfWMOA==" spinCount="100000" sheet="1" objects="1" scenarios="1" formatColumns="0" formatRows="0" autoFilter="0"/>
  <autoFilter ref="C129:K262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6"/>
      <c r="C3" s="117"/>
      <c r="D3" s="117"/>
      <c r="E3" s="117"/>
      <c r="F3" s="117"/>
      <c r="G3" s="117"/>
      <c r="H3" s="20"/>
    </row>
    <row r="4" spans="1:8" s="1" customFormat="1" ht="24.95" customHeight="1">
      <c r="B4" s="20"/>
      <c r="C4" s="118" t="s">
        <v>2874</v>
      </c>
      <c r="H4" s="20"/>
    </row>
    <row r="5" spans="1:8" s="1" customFormat="1" ht="12" customHeight="1">
      <c r="B5" s="20"/>
      <c r="C5" s="271" t="s">
        <v>13</v>
      </c>
      <c r="D5" s="338" t="s">
        <v>14</v>
      </c>
      <c r="E5" s="312"/>
      <c r="F5" s="312"/>
      <c r="H5" s="20"/>
    </row>
    <row r="6" spans="1:8" s="1" customFormat="1" ht="36.950000000000003" customHeight="1">
      <c r="B6" s="20"/>
      <c r="C6" s="272" t="s">
        <v>17</v>
      </c>
      <c r="D6" s="343" t="s">
        <v>18</v>
      </c>
      <c r="E6" s="312"/>
      <c r="F6" s="312"/>
      <c r="H6" s="20"/>
    </row>
    <row r="7" spans="1:8" s="1" customFormat="1" ht="16.5" customHeight="1">
      <c r="B7" s="20"/>
      <c r="C7" s="120" t="s">
        <v>23</v>
      </c>
      <c r="D7" s="122" t="str">
        <f>'Rekapitulace stavby'!AN8</f>
        <v>17. 5. 2022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0" customFormat="1" ht="29.25" customHeight="1">
      <c r="A9" s="160"/>
      <c r="B9" s="273"/>
      <c r="C9" s="274" t="s">
        <v>59</v>
      </c>
      <c r="D9" s="275" t="s">
        <v>60</v>
      </c>
      <c r="E9" s="275" t="s">
        <v>211</v>
      </c>
      <c r="F9" s="276" t="s">
        <v>2875</v>
      </c>
      <c r="G9" s="160"/>
      <c r="H9" s="273"/>
    </row>
    <row r="10" spans="1:8" s="2" customFormat="1" ht="26.45" customHeight="1">
      <c r="A10" s="34"/>
      <c r="B10" s="39"/>
      <c r="C10" s="277" t="s">
        <v>2876</v>
      </c>
      <c r="D10" s="277" t="s">
        <v>94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78" t="s">
        <v>140</v>
      </c>
      <c r="D11" s="279" t="s">
        <v>141</v>
      </c>
      <c r="E11" s="280" t="s">
        <v>142</v>
      </c>
      <c r="F11" s="281">
        <v>116.25</v>
      </c>
      <c r="G11" s="34"/>
      <c r="H11" s="39"/>
    </row>
    <row r="12" spans="1:8" s="2" customFormat="1" ht="16.899999999999999" customHeight="1">
      <c r="A12" s="34"/>
      <c r="B12" s="39"/>
      <c r="C12" s="282" t="s">
        <v>1</v>
      </c>
      <c r="D12" s="282" t="s">
        <v>545</v>
      </c>
      <c r="E12" s="17" t="s">
        <v>1</v>
      </c>
      <c r="F12" s="283">
        <v>0</v>
      </c>
      <c r="G12" s="34"/>
      <c r="H12" s="39"/>
    </row>
    <row r="13" spans="1:8" s="2" customFormat="1" ht="16.899999999999999" customHeight="1">
      <c r="A13" s="34"/>
      <c r="B13" s="39"/>
      <c r="C13" s="282" t="s">
        <v>1</v>
      </c>
      <c r="D13" s="282" t="s">
        <v>546</v>
      </c>
      <c r="E13" s="17" t="s">
        <v>1</v>
      </c>
      <c r="F13" s="283">
        <v>28</v>
      </c>
      <c r="G13" s="34"/>
      <c r="H13" s="39"/>
    </row>
    <row r="14" spans="1:8" s="2" customFormat="1" ht="16.899999999999999" customHeight="1">
      <c r="A14" s="34"/>
      <c r="B14" s="39"/>
      <c r="C14" s="282" t="s">
        <v>1</v>
      </c>
      <c r="D14" s="282" t="s">
        <v>547</v>
      </c>
      <c r="E14" s="17" t="s">
        <v>1</v>
      </c>
      <c r="F14" s="283">
        <v>10</v>
      </c>
      <c r="G14" s="34"/>
      <c r="H14" s="39"/>
    </row>
    <row r="15" spans="1:8" s="2" customFormat="1" ht="16.899999999999999" customHeight="1">
      <c r="A15" s="34"/>
      <c r="B15" s="39"/>
      <c r="C15" s="282" t="s">
        <v>1</v>
      </c>
      <c r="D15" s="282" t="s">
        <v>548</v>
      </c>
      <c r="E15" s="17" t="s">
        <v>1</v>
      </c>
      <c r="F15" s="283">
        <v>9.6</v>
      </c>
      <c r="G15" s="34"/>
      <c r="H15" s="39"/>
    </row>
    <row r="16" spans="1:8" s="2" customFormat="1" ht="16.899999999999999" customHeight="1">
      <c r="A16" s="34"/>
      <c r="B16" s="39"/>
      <c r="C16" s="282" t="s">
        <v>1</v>
      </c>
      <c r="D16" s="282" t="s">
        <v>549</v>
      </c>
      <c r="E16" s="17" t="s">
        <v>1</v>
      </c>
      <c r="F16" s="283">
        <v>14.85</v>
      </c>
      <c r="G16" s="34"/>
      <c r="H16" s="39"/>
    </row>
    <row r="17" spans="1:8" s="2" customFormat="1" ht="16.899999999999999" customHeight="1">
      <c r="A17" s="34"/>
      <c r="B17" s="39"/>
      <c r="C17" s="282" t="s">
        <v>1</v>
      </c>
      <c r="D17" s="282" t="s">
        <v>550</v>
      </c>
      <c r="E17" s="17" t="s">
        <v>1</v>
      </c>
      <c r="F17" s="283">
        <v>2</v>
      </c>
      <c r="G17" s="34"/>
      <c r="H17" s="39"/>
    </row>
    <row r="18" spans="1:8" s="2" customFormat="1" ht="16.899999999999999" customHeight="1">
      <c r="A18" s="34"/>
      <c r="B18" s="39"/>
      <c r="C18" s="282" t="s">
        <v>1</v>
      </c>
      <c r="D18" s="282" t="s">
        <v>551</v>
      </c>
      <c r="E18" s="17" t="s">
        <v>1</v>
      </c>
      <c r="F18" s="283">
        <v>24</v>
      </c>
      <c r="G18" s="34"/>
      <c r="H18" s="39"/>
    </row>
    <row r="19" spans="1:8" s="2" customFormat="1" ht="16.899999999999999" customHeight="1">
      <c r="A19" s="34"/>
      <c r="B19" s="39"/>
      <c r="C19" s="282" t="s">
        <v>1</v>
      </c>
      <c r="D19" s="282" t="s">
        <v>552</v>
      </c>
      <c r="E19" s="17" t="s">
        <v>1</v>
      </c>
      <c r="F19" s="283">
        <v>5</v>
      </c>
      <c r="G19" s="34"/>
      <c r="H19" s="39"/>
    </row>
    <row r="20" spans="1:8" s="2" customFormat="1" ht="16.899999999999999" customHeight="1">
      <c r="A20" s="34"/>
      <c r="B20" s="39"/>
      <c r="C20" s="282" t="s">
        <v>1</v>
      </c>
      <c r="D20" s="282" t="s">
        <v>553</v>
      </c>
      <c r="E20" s="17" t="s">
        <v>1</v>
      </c>
      <c r="F20" s="283">
        <v>15.6</v>
      </c>
      <c r="G20" s="34"/>
      <c r="H20" s="39"/>
    </row>
    <row r="21" spans="1:8" s="2" customFormat="1" ht="16.899999999999999" customHeight="1">
      <c r="A21" s="34"/>
      <c r="B21" s="39"/>
      <c r="C21" s="282" t="s">
        <v>1</v>
      </c>
      <c r="D21" s="282" t="s">
        <v>554</v>
      </c>
      <c r="E21" s="17" t="s">
        <v>1</v>
      </c>
      <c r="F21" s="283">
        <v>7.2</v>
      </c>
      <c r="G21" s="34"/>
      <c r="H21" s="39"/>
    </row>
    <row r="22" spans="1:8" s="2" customFormat="1" ht="16.899999999999999" customHeight="1">
      <c r="A22" s="34"/>
      <c r="B22" s="39"/>
      <c r="C22" s="282" t="s">
        <v>140</v>
      </c>
      <c r="D22" s="282" t="s">
        <v>479</v>
      </c>
      <c r="E22" s="17" t="s">
        <v>1</v>
      </c>
      <c r="F22" s="283">
        <v>116.25</v>
      </c>
      <c r="G22" s="34"/>
      <c r="H22" s="39"/>
    </row>
    <row r="23" spans="1:8" s="2" customFormat="1" ht="16.899999999999999" customHeight="1">
      <c r="A23" s="34"/>
      <c r="B23" s="39"/>
      <c r="C23" s="284" t="s">
        <v>2877</v>
      </c>
      <c r="D23" s="34"/>
      <c r="E23" s="34"/>
      <c r="F23" s="34"/>
      <c r="G23" s="34"/>
      <c r="H23" s="39"/>
    </row>
    <row r="24" spans="1:8" s="2" customFormat="1" ht="16.899999999999999" customHeight="1">
      <c r="A24" s="34"/>
      <c r="B24" s="39"/>
      <c r="C24" s="282" t="s">
        <v>542</v>
      </c>
      <c r="D24" s="282" t="s">
        <v>543</v>
      </c>
      <c r="E24" s="17" t="s">
        <v>142</v>
      </c>
      <c r="F24" s="283">
        <v>138.44999999999999</v>
      </c>
      <c r="G24" s="34"/>
      <c r="H24" s="39"/>
    </row>
    <row r="25" spans="1:8" s="2" customFormat="1" ht="16.899999999999999" customHeight="1">
      <c r="A25" s="34"/>
      <c r="B25" s="39"/>
      <c r="C25" s="282" t="s">
        <v>585</v>
      </c>
      <c r="D25" s="282" t="s">
        <v>586</v>
      </c>
      <c r="E25" s="17" t="s">
        <v>146</v>
      </c>
      <c r="F25" s="283">
        <v>341.22199999999998</v>
      </c>
      <c r="G25" s="34"/>
      <c r="H25" s="39"/>
    </row>
    <row r="26" spans="1:8" s="2" customFormat="1" ht="16.899999999999999" customHeight="1">
      <c r="A26" s="34"/>
      <c r="B26" s="39"/>
      <c r="C26" s="282" t="s">
        <v>590</v>
      </c>
      <c r="D26" s="282" t="s">
        <v>591</v>
      </c>
      <c r="E26" s="17" t="s">
        <v>146</v>
      </c>
      <c r="F26" s="283">
        <v>385.17399999999998</v>
      </c>
      <c r="G26" s="34"/>
      <c r="H26" s="39"/>
    </row>
    <row r="27" spans="1:8" s="2" customFormat="1" ht="16.899999999999999" customHeight="1">
      <c r="A27" s="34"/>
      <c r="B27" s="39"/>
      <c r="C27" s="282" t="s">
        <v>563</v>
      </c>
      <c r="D27" s="282" t="s">
        <v>564</v>
      </c>
      <c r="E27" s="17" t="s">
        <v>142</v>
      </c>
      <c r="F27" s="283">
        <v>122.063</v>
      </c>
      <c r="G27" s="34"/>
      <c r="H27" s="39"/>
    </row>
    <row r="28" spans="1:8" s="2" customFormat="1" ht="16.899999999999999" customHeight="1">
      <c r="A28" s="34"/>
      <c r="B28" s="39"/>
      <c r="C28" s="278" t="s">
        <v>144</v>
      </c>
      <c r="D28" s="279" t="s">
        <v>145</v>
      </c>
      <c r="E28" s="280" t="s">
        <v>146</v>
      </c>
      <c r="F28" s="281">
        <v>123.34</v>
      </c>
      <c r="G28" s="34"/>
      <c r="H28" s="39"/>
    </row>
    <row r="29" spans="1:8" s="2" customFormat="1" ht="16.899999999999999" customHeight="1">
      <c r="A29" s="34"/>
      <c r="B29" s="39"/>
      <c r="C29" s="282" t="s">
        <v>1</v>
      </c>
      <c r="D29" s="282" t="s">
        <v>1436</v>
      </c>
      <c r="E29" s="17" t="s">
        <v>1</v>
      </c>
      <c r="F29" s="283">
        <v>0</v>
      </c>
      <c r="G29" s="34"/>
      <c r="H29" s="39"/>
    </row>
    <row r="30" spans="1:8" s="2" customFormat="1" ht="16.899999999999999" customHeight="1">
      <c r="A30" s="34"/>
      <c r="B30" s="39"/>
      <c r="C30" s="282" t="s">
        <v>1</v>
      </c>
      <c r="D30" s="282" t="s">
        <v>1437</v>
      </c>
      <c r="E30" s="17" t="s">
        <v>1</v>
      </c>
      <c r="F30" s="283">
        <v>56.65</v>
      </c>
      <c r="G30" s="34"/>
      <c r="H30" s="39"/>
    </row>
    <row r="31" spans="1:8" s="2" customFormat="1" ht="16.899999999999999" customHeight="1">
      <c r="A31" s="34"/>
      <c r="B31" s="39"/>
      <c r="C31" s="282" t="s">
        <v>1</v>
      </c>
      <c r="D31" s="282" t="s">
        <v>1438</v>
      </c>
      <c r="E31" s="17" t="s">
        <v>1</v>
      </c>
      <c r="F31" s="283">
        <v>0</v>
      </c>
      <c r="G31" s="34"/>
      <c r="H31" s="39"/>
    </row>
    <row r="32" spans="1:8" s="2" customFormat="1" ht="16.899999999999999" customHeight="1">
      <c r="A32" s="34"/>
      <c r="B32" s="39"/>
      <c r="C32" s="282" t="s">
        <v>1</v>
      </c>
      <c r="D32" s="282" t="s">
        <v>1439</v>
      </c>
      <c r="E32" s="17" t="s">
        <v>1</v>
      </c>
      <c r="F32" s="283">
        <v>16.170000000000002</v>
      </c>
      <c r="G32" s="34"/>
      <c r="H32" s="39"/>
    </row>
    <row r="33" spans="1:8" s="2" customFormat="1" ht="16.899999999999999" customHeight="1">
      <c r="A33" s="34"/>
      <c r="B33" s="39"/>
      <c r="C33" s="282" t="s">
        <v>1</v>
      </c>
      <c r="D33" s="282" t="s">
        <v>455</v>
      </c>
      <c r="E33" s="17" t="s">
        <v>1</v>
      </c>
      <c r="F33" s="283">
        <v>0</v>
      </c>
      <c r="G33" s="34"/>
      <c r="H33" s="39"/>
    </row>
    <row r="34" spans="1:8" s="2" customFormat="1" ht="16.899999999999999" customHeight="1">
      <c r="A34" s="34"/>
      <c r="B34" s="39"/>
      <c r="C34" s="282" t="s">
        <v>1</v>
      </c>
      <c r="D34" s="282" t="s">
        <v>1440</v>
      </c>
      <c r="E34" s="17" t="s">
        <v>1</v>
      </c>
      <c r="F34" s="283">
        <v>5.18</v>
      </c>
      <c r="G34" s="34"/>
      <c r="H34" s="39"/>
    </row>
    <row r="35" spans="1:8" s="2" customFormat="1" ht="16.899999999999999" customHeight="1">
      <c r="A35" s="34"/>
      <c r="B35" s="39"/>
      <c r="C35" s="282" t="s">
        <v>1</v>
      </c>
      <c r="D35" s="282" t="s">
        <v>1441</v>
      </c>
      <c r="E35" s="17" t="s">
        <v>1</v>
      </c>
      <c r="F35" s="283">
        <v>0</v>
      </c>
      <c r="G35" s="34"/>
      <c r="H35" s="39"/>
    </row>
    <row r="36" spans="1:8" s="2" customFormat="1" ht="16.899999999999999" customHeight="1">
      <c r="A36" s="34"/>
      <c r="B36" s="39"/>
      <c r="C36" s="282" t="s">
        <v>1</v>
      </c>
      <c r="D36" s="282" t="s">
        <v>1442</v>
      </c>
      <c r="E36" s="17" t="s">
        <v>1</v>
      </c>
      <c r="F36" s="283">
        <v>6.94</v>
      </c>
      <c r="G36" s="34"/>
      <c r="H36" s="39"/>
    </row>
    <row r="37" spans="1:8" s="2" customFormat="1" ht="16.899999999999999" customHeight="1">
      <c r="A37" s="34"/>
      <c r="B37" s="39"/>
      <c r="C37" s="282" t="s">
        <v>1</v>
      </c>
      <c r="D37" s="282" t="s">
        <v>1443</v>
      </c>
      <c r="E37" s="17" t="s">
        <v>1</v>
      </c>
      <c r="F37" s="283">
        <v>0</v>
      </c>
      <c r="G37" s="34"/>
      <c r="H37" s="39"/>
    </row>
    <row r="38" spans="1:8" s="2" customFormat="1" ht="16.899999999999999" customHeight="1">
      <c r="A38" s="34"/>
      <c r="B38" s="39"/>
      <c r="C38" s="282" t="s">
        <v>1</v>
      </c>
      <c r="D38" s="282" t="s">
        <v>1444</v>
      </c>
      <c r="E38" s="17" t="s">
        <v>1</v>
      </c>
      <c r="F38" s="283">
        <v>38.4</v>
      </c>
      <c r="G38" s="34"/>
      <c r="H38" s="39"/>
    </row>
    <row r="39" spans="1:8" s="2" customFormat="1" ht="16.899999999999999" customHeight="1">
      <c r="A39" s="34"/>
      <c r="B39" s="39"/>
      <c r="C39" s="282" t="s">
        <v>144</v>
      </c>
      <c r="D39" s="282" t="s">
        <v>237</v>
      </c>
      <c r="E39" s="17" t="s">
        <v>1</v>
      </c>
      <c r="F39" s="283">
        <v>123.34</v>
      </c>
      <c r="G39" s="34"/>
      <c r="H39" s="39"/>
    </row>
    <row r="40" spans="1:8" s="2" customFormat="1" ht="16.899999999999999" customHeight="1">
      <c r="A40" s="34"/>
      <c r="B40" s="39"/>
      <c r="C40" s="284" t="s">
        <v>2877</v>
      </c>
      <c r="D40" s="34"/>
      <c r="E40" s="34"/>
      <c r="F40" s="34"/>
      <c r="G40" s="34"/>
      <c r="H40" s="39"/>
    </row>
    <row r="41" spans="1:8" s="2" customFormat="1" ht="16.899999999999999" customHeight="1">
      <c r="A41" s="34"/>
      <c r="B41" s="39"/>
      <c r="C41" s="282" t="s">
        <v>1433</v>
      </c>
      <c r="D41" s="282" t="s">
        <v>1434</v>
      </c>
      <c r="E41" s="17" t="s">
        <v>146</v>
      </c>
      <c r="F41" s="283">
        <v>123.34</v>
      </c>
      <c r="G41" s="34"/>
      <c r="H41" s="39"/>
    </row>
    <row r="42" spans="1:8" s="2" customFormat="1" ht="16.899999999999999" customHeight="1">
      <c r="A42" s="34"/>
      <c r="B42" s="39"/>
      <c r="C42" s="282" t="s">
        <v>1446</v>
      </c>
      <c r="D42" s="282" t="s">
        <v>1447</v>
      </c>
      <c r="E42" s="17" t="s">
        <v>146</v>
      </c>
      <c r="F42" s="283">
        <v>123.34</v>
      </c>
      <c r="G42" s="34"/>
      <c r="H42" s="39"/>
    </row>
    <row r="43" spans="1:8" s="2" customFormat="1" ht="16.899999999999999" customHeight="1">
      <c r="A43" s="34"/>
      <c r="B43" s="39"/>
      <c r="C43" s="282" t="s">
        <v>1455</v>
      </c>
      <c r="D43" s="282" t="s">
        <v>1456</v>
      </c>
      <c r="E43" s="17" t="s">
        <v>146</v>
      </c>
      <c r="F43" s="283">
        <v>123.34</v>
      </c>
      <c r="G43" s="34"/>
      <c r="H43" s="39"/>
    </row>
    <row r="44" spans="1:8" s="2" customFormat="1" ht="22.5">
      <c r="A44" s="34"/>
      <c r="B44" s="39"/>
      <c r="C44" s="282" t="s">
        <v>1450</v>
      </c>
      <c r="D44" s="282" t="s">
        <v>1451</v>
      </c>
      <c r="E44" s="17" t="s">
        <v>146</v>
      </c>
      <c r="F44" s="283">
        <v>125.807</v>
      </c>
      <c r="G44" s="34"/>
      <c r="H44" s="39"/>
    </row>
    <row r="45" spans="1:8" s="2" customFormat="1" ht="16.899999999999999" customHeight="1">
      <c r="A45" s="34"/>
      <c r="B45" s="39"/>
      <c r="C45" s="278" t="s">
        <v>149</v>
      </c>
      <c r="D45" s="279" t="s">
        <v>150</v>
      </c>
      <c r="E45" s="280" t="s">
        <v>146</v>
      </c>
      <c r="F45" s="281">
        <v>43.951999999999998</v>
      </c>
      <c r="G45" s="34"/>
      <c r="H45" s="39"/>
    </row>
    <row r="46" spans="1:8" s="2" customFormat="1" ht="16.899999999999999" customHeight="1">
      <c r="A46" s="34"/>
      <c r="B46" s="39"/>
      <c r="C46" s="282" t="s">
        <v>1</v>
      </c>
      <c r="D46" s="282" t="s">
        <v>571</v>
      </c>
      <c r="E46" s="17" t="s">
        <v>1</v>
      </c>
      <c r="F46" s="283">
        <v>0</v>
      </c>
      <c r="G46" s="34"/>
      <c r="H46" s="39"/>
    </row>
    <row r="47" spans="1:8" s="2" customFormat="1" ht="16.899999999999999" customHeight="1">
      <c r="A47" s="34"/>
      <c r="B47" s="39"/>
      <c r="C47" s="282" t="s">
        <v>1</v>
      </c>
      <c r="D47" s="282" t="s">
        <v>572</v>
      </c>
      <c r="E47" s="17" t="s">
        <v>1</v>
      </c>
      <c r="F47" s="283">
        <v>0</v>
      </c>
      <c r="G47" s="34"/>
      <c r="H47" s="39"/>
    </row>
    <row r="48" spans="1:8" s="2" customFormat="1" ht="16.899999999999999" customHeight="1">
      <c r="A48" s="34"/>
      <c r="B48" s="39"/>
      <c r="C48" s="282" t="s">
        <v>1</v>
      </c>
      <c r="D48" s="282" t="s">
        <v>573</v>
      </c>
      <c r="E48" s="17" t="s">
        <v>1</v>
      </c>
      <c r="F48" s="283">
        <v>13.84</v>
      </c>
      <c r="G48" s="34"/>
      <c r="H48" s="39"/>
    </row>
    <row r="49" spans="1:8" s="2" customFormat="1" ht="16.899999999999999" customHeight="1">
      <c r="A49" s="34"/>
      <c r="B49" s="39"/>
      <c r="C49" s="282" t="s">
        <v>1</v>
      </c>
      <c r="D49" s="282" t="s">
        <v>574</v>
      </c>
      <c r="E49" s="17" t="s">
        <v>1</v>
      </c>
      <c r="F49" s="283">
        <v>0</v>
      </c>
      <c r="G49" s="34"/>
      <c r="H49" s="39"/>
    </row>
    <row r="50" spans="1:8" s="2" customFormat="1" ht="16.899999999999999" customHeight="1">
      <c r="A50" s="34"/>
      <c r="B50" s="39"/>
      <c r="C50" s="282" t="s">
        <v>1</v>
      </c>
      <c r="D50" s="282" t="s">
        <v>575</v>
      </c>
      <c r="E50" s="17" t="s">
        <v>1</v>
      </c>
      <c r="F50" s="283">
        <v>17</v>
      </c>
      <c r="G50" s="34"/>
      <c r="H50" s="39"/>
    </row>
    <row r="51" spans="1:8" s="2" customFormat="1" ht="16.899999999999999" customHeight="1">
      <c r="A51" s="34"/>
      <c r="B51" s="39"/>
      <c r="C51" s="282" t="s">
        <v>1</v>
      </c>
      <c r="D51" s="282" t="s">
        <v>576</v>
      </c>
      <c r="E51" s="17" t="s">
        <v>1</v>
      </c>
      <c r="F51" s="283">
        <v>0</v>
      </c>
      <c r="G51" s="34"/>
      <c r="H51" s="39"/>
    </row>
    <row r="52" spans="1:8" s="2" customFormat="1" ht="16.899999999999999" customHeight="1">
      <c r="A52" s="34"/>
      <c r="B52" s="39"/>
      <c r="C52" s="282" t="s">
        <v>1</v>
      </c>
      <c r="D52" s="282" t="s">
        <v>577</v>
      </c>
      <c r="E52" s="17" t="s">
        <v>1</v>
      </c>
      <c r="F52" s="283">
        <v>5.81</v>
      </c>
      <c r="G52" s="34"/>
      <c r="H52" s="39"/>
    </row>
    <row r="53" spans="1:8" s="2" customFormat="1" ht="16.899999999999999" customHeight="1">
      <c r="A53" s="34"/>
      <c r="B53" s="39"/>
      <c r="C53" s="282" t="s">
        <v>1</v>
      </c>
      <c r="D53" s="282" t="s">
        <v>578</v>
      </c>
      <c r="E53" s="17" t="s">
        <v>1</v>
      </c>
      <c r="F53" s="283">
        <v>0</v>
      </c>
      <c r="G53" s="34"/>
      <c r="H53" s="39"/>
    </row>
    <row r="54" spans="1:8" s="2" customFormat="1" ht="16.899999999999999" customHeight="1">
      <c r="A54" s="34"/>
      <c r="B54" s="39"/>
      <c r="C54" s="282" t="s">
        <v>1</v>
      </c>
      <c r="D54" s="282" t="s">
        <v>579</v>
      </c>
      <c r="E54" s="17" t="s">
        <v>1</v>
      </c>
      <c r="F54" s="283">
        <v>3.72</v>
      </c>
      <c r="G54" s="34"/>
      <c r="H54" s="39"/>
    </row>
    <row r="55" spans="1:8" s="2" customFormat="1" ht="16.899999999999999" customHeight="1">
      <c r="A55" s="34"/>
      <c r="B55" s="39"/>
      <c r="C55" s="282" t="s">
        <v>1</v>
      </c>
      <c r="D55" s="282" t="s">
        <v>580</v>
      </c>
      <c r="E55" s="17" t="s">
        <v>1</v>
      </c>
      <c r="F55" s="283">
        <v>0</v>
      </c>
      <c r="G55" s="34"/>
      <c r="H55" s="39"/>
    </row>
    <row r="56" spans="1:8" s="2" customFormat="1" ht="16.899999999999999" customHeight="1">
      <c r="A56" s="34"/>
      <c r="B56" s="39"/>
      <c r="C56" s="282" t="s">
        <v>1</v>
      </c>
      <c r="D56" s="282" t="s">
        <v>581</v>
      </c>
      <c r="E56" s="17" t="s">
        <v>1</v>
      </c>
      <c r="F56" s="283">
        <v>4.6920000000000002</v>
      </c>
      <c r="G56" s="34"/>
      <c r="H56" s="39"/>
    </row>
    <row r="57" spans="1:8" s="2" customFormat="1" ht="16.899999999999999" customHeight="1">
      <c r="A57" s="34"/>
      <c r="B57" s="39"/>
      <c r="C57" s="282" t="s">
        <v>1</v>
      </c>
      <c r="D57" s="282" t="s">
        <v>582</v>
      </c>
      <c r="E57" s="17" t="s">
        <v>1</v>
      </c>
      <c r="F57" s="283">
        <v>-0.33300000000000002</v>
      </c>
      <c r="G57" s="34"/>
      <c r="H57" s="39"/>
    </row>
    <row r="58" spans="1:8" s="2" customFormat="1" ht="16.899999999999999" customHeight="1">
      <c r="A58" s="34"/>
      <c r="B58" s="39"/>
      <c r="C58" s="282" t="s">
        <v>1</v>
      </c>
      <c r="D58" s="282" t="s">
        <v>583</v>
      </c>
      <c r="E58" s="17" t="s">
        <v>1</v>
      </c>
      <c r="F58" s="283">
        <v>-0.77700000000000002</v>
      </c>
      <c r="G58" s="34"/>
      <c r="H58" s="39"/>
    </row>
    <row r="59" spans="1:8" s="2" customFormat="1" ht="16.899999999999999" customHeight="1">
      <c r="A59" s="34"/>
      <c r="B59" s="39"/>
      <c r="C59" s="282" t="s">
        <v>149</v>
      </c>
      <c r="D59" s="282" t="s">
        <v>237</v>
      </c>
      <c r="E59" s="17" t="s">
        <v>1</v>
      </c>
      <c r="F59" s="283">
        <v>43.951999999999998</v>
      </c>
      <c r="G59" s="34"/>
      <c r="H59" s="39"/>
    </row>
    <row r="60" spans="1:8" s="2" customFormat="1" ht="16.899999999999999" customHeight="1">
      <c r="A60" s="34"/>
      <c r="B60" s="39"/>
      <c r="C60" s="284" t="s">
        <v>2877</v>
      </c>
      <c r="D60" s="34"/>
      <c r="E60" s="34"/>
      <c r="F60" s="34"/>
      <c r="G60" s="34"/>
      <c r="H60" s="39"/>
    </row>
    <row r="61" spans="1:8" s="2" customFormat="1" ht="16.899999999999999" customHeight="1">
      <c r="A61" s="34"/>
      <c r="B61" s="39"/>
      <c r="C61" s="282" t="s">
        <v>568</v>
      </c>
      <c r="D61" s="282" t="s">
        <v>569</v>
      </c>
      <c r="E61" s="17" t="s">
        <v>146</v>
      </c>
      <c r="F61" s="283">
        <v>43.951999999999998</v>
      </c>
      <c r="G61" s="34"/>
      <c r="H61" s="39"/>
    </row>
    <row r="62" spans="1:8" s="2" customFormat="1" ht="22.5">
      <c r="A62" s="34"/>
      <c r="B62" s="39"/>
      <c r="C62" s="282" t="s">
        <v>494</v>
      </c>
      <c r="D62" s="282" t="s">
        <v>495</v>
      </c>
      <c r="E62" s="17" t="s">
        <v>146</v>
      </c>
      <c r="F62" s="283">
        <v>43.951999999999998</v>
      </c>
      <c r="G62" s="34"/>
      <c r="H62" s="39"/>
    </row>
    <row r="63" spans="1:8" s="2" customFormat="1" ht="16.899999999999999" customHeight="1">
      <c r="A63" s="34"/>
      <c r="B63" s="39"/>
      <c r="C63" s="282" t="s">
        <v>590</v>
      </c>
      <c r="D63" s="282" t="s">
        <v>591</v>
      </c>
      <c r="E63" s="17" t="s">
        <v>146</v>
      </c>
      <c r="F63" s="283">
        <v>385.17399999999998</v>
      </c>
      <c r="G63" s="34"/>
      <c r="H63" s="39"/>
    </row>
    <row r="64" spans="1:8" s="2" customFormat="1" ht="16.899999999999999" customHeight="1">
      <c r="A64" s="34"/>
      <c r="B64" s="39"/>
      <c r="C64" s="282" t="s">
        <v>498</v>
      </c>
      <c r="D64" s="282" t="s">
        <v>499</v>
      </c>
      <c r="E64" s="17" t="s">
        <v>146</v>
      </c>
      <c r="F64" s="283">
        <v>44.831000000000003</v>
      </c>
      <c r="G64" s="34"/>
      <c r="H64" s="39"/>
    </row>
    <row r="65" spans="1:8" s="2" customFormat="1" ht="16.899999999999999" customHeight="1">
      <c r="A65" s="34"/>
      <c r="B65" s="39"/>
      <c r="C65" s="278" t="s">
        <v>152</v>
      </c>
      <c r="D65" s="279" t="s">
        <v>152</v>
      </c>
      <c r="E65" s="280" t="s">
        <v>146</v>
      </c>
      <c r="F65" s="281">
        <v>161.797</v>
      </c>
      <c r="G65" s="34"/>
      <c r="H65" s="39"/>
    </row>
    <row r="66" spans="1:8" s="2" customFormat="1" ht="16.899999999999999" customHeight="1">
      <c r="A66" s="34"/>
      <c r="B66" s="39"/>
      <c r="C66" s="282" t="s">
        <v>1</v>
      </c>
      <c r="D66" s="282" t="s">
        <v>429</v>
      </c>
      <c r="E66" s="17" t="s">
        <v>1</v>
      </c>
      <c r="F66" s="283">
        <v>0</v>
      </c>
      <c r="G66" s="34"/>
      <c r="H66" s="39"/>
    </row>
    <row r="67" spans="1:8" s="2" customFormat="1" ht="16.899999999999999" customHeight="1">
      <c r="A67" s="34"/>
      <c r="B67" s="39"/>
      <c r="C67" s="282" t="s">
        <v>1</v>
      </c>
      <c r="D67" s="282" t="s">
        <v>1503</v>
      </c>
      <c r="E67" s="17" t="s">
        <v>1</v>
      </c>
      <c r="F67" s="283">
        <v>41.26</v>
      </c>
      <c r="G67" s="34"/>
      <c r="H67" s="39"/>
    </row>
    <row r="68" spans="1:8" s="2" customFormat="1" ht="16.899999999999999" customHeight="1">
      <c r="A68" s="34"/>
      <c r="B68" s="39"/>
      <c r="C68" s="282" t="s">
        <v>1</v>
      </c>
      <c r="D68" s="282" t="s">
        <v>436</v>
      </c>
      <c r="E68" s="17" t="s">
        <v>1</v>
      </c>
      <c r="F68" s="283">
        <v>0</v>
      </c>
      <c r="G68" s="34"/>
      <c r="H68" s="39"/>
    </row>
    <row r="69" spans="1:8" s="2" customFormat="1" ht="16.899999999999999" customHeight="1">
      <c r="A69" s="34"/>
      <c r="B69" s="39"/>
      <c r="C69" s="282" t="s">
        <v>1</v>
      </c>
      <c r="D69" s="282" t="s">
        <v>1504</v>
      </c>
      <c r="E69" s="17" t="s">
        <v>1</v>
      </c>
      <c r="F69" s="283">
        <v>23.731999999999999</v>
      </c>
      <c r="G69" s="34"/>
      <c r="H69" s="39"/>
    </row>
    <row r="70" spans="1:8" s="2" customFormat="1" ht="16.899999999999999" customHeight="1">
      <c r="A70" s="34"/>
      <c r="B70" s="39"/>
      <c r="C70" s="282" t="s">
        <v>1</v>
      </c>
      <c r="D70" s="282" t="s">
        <v>442</v>
      </c>
      <c r="E70" s="17" t="s">
        <v>1</v>
      </c>
      <c r="F70" s="283">
        <v>0</v>
      </c>
      <c r="G70" s="34"/>
      <c r="H70" s="39"/>
    </row>
    <row r="71" spans="1:8" s="2" customFormat="1" ht="16.899999999999999" customHeight="1">
      <c r="A71" s="34"/>
      <c r="B71" s="39"/>
      <c r="C71" s="282" t="s">
        <v>1</v>
      </c>
      <c r="D71" s="282" t="s">
        <v>1505</v>
      </c>
      <c r="E71" s="17" t="s">
        <v>1</v>
      </c>
      <c r="F71" s="283">
        <v>11.337</v>
      </c>
      <c r="G71" s="34"/>
      <c r="H71" s="39"/>
    </row>
    <row r="72" spans="1:8" s="2" customFormat="1" ht="16.899999999999999" customHeight="1">
      <c r="A72" s="34"/>
      <c r="B72" s="39"/>
      <c r="C72" s="282" t="s">
        <v>1</v>
      </c>
      <c r="D72" s="282" t="s">
        <v>440</v>
      </c>
      <c r="E72" s="17" t="s">
        <v>1</v>
      </c>
      <c r="F72" s="283">
        <v>0</v>
      </c>
      <c r="G72" s="34"/>
      <c r="H72" s="39"/>
    </row>
    <row r="73" spans="1:8" s="2" customFormat="1" ht="16.899999999999999" customHeight="1">
      <c r="A73" s="34"/>
      <c r="B73" s="39"/>
      <c r="C73" s="282" t="s">
        <v>1</v>
      </c>
      <c r="D73" s="282" t="s">
        <v>1506</v>
      </c>
      <c r="E73" s="17" t="s">
        <v>1</v>
      </c>
      <c r="F73" s="283">
        <v>11.007</v>
      </c>
      <c r="G73" s="34"/>
      <c r="H73" s="39"/>
    </row>
    <row r="74" spans="1:8" s="2" customFormat="1" ht="16.899999999999999" customHeight="1">
      <c r="A74" s="34"/>
      <c r="B74" s="39"/>
      <c r="C74" s="282" t="s">
        <v>1</v>
      </c>
      <c r="D74" s="282" t="s">
        <v>446</v>
      </c>
      <c r="E74" s="17" t="s">
        <v>1</v>
      </c>
      <c r="F74" s="283">
        <v>0</v>
      </c>
      <c r="G74" s="34"/>
      <c r="H74" s="39"/>
    </row>
    <row r="75" spans="1:8" s="2" customFormat="1" ht="16.899999999999999" customHeight="1">
      <c r="A75" s="34"/>
      <c r="B75" s="39"/>
      <c r="C75" s="282" t="s">
        <v>1</v>
      </c>
      <c r="D75" s="282" t="s">
        <v>1507</v>
      </c>
      <c r="E75" s="17" t="s">
        <v>1</v>
      </c>
      <c r="F75" s="283">
        <v>1.764</v>
      </c>
      <c r="G75" s="34"/>
      <c r="H75" s="39"/>
    </row>
    <row r="76" spans="1:8" s="2" customFormat="1" ht="16.899999999999999" customHeight="1">
      <c r="A76" s="34"/>
      <c r="B76" s="39"/>
      <c r="C76" s="282" t="s">
        <v>1</v>
      </c>
      <c r="D76" s="282" t="s">
        <v>356</v>
      </c>
      <c r="E76" s="17" t="s">
        <v>1</v>
      </c>
      <c r="F76" s="283">
        <v>0</v>
      </c>
      <c r="G76" s="34"/>
      <c r="H76" s="39"/>
    </row>
    <row r="77" spans="1:8" s="2" customFormat="1" ht="16.899999999999999" customHeight="1">
      <c r="A77" s="34"/>
      <c r="B77" s="39"/>
      <c r="C77" s="282" t="s">
        <v>1</v>
      </c>
      <c r="D77" s="282" t="s">
        <v>1508</v>
      </c>
      <c r="E77" s="17" t="s">
        <v>1</v>
      </c>
      <c r="F77" s="283">
        <v>11.805999999999999</v>
      </c>
      <c r="G77" s="34"/>
      <c r="H77" s="39"/>
    </row>
    <row r="78" spans="1:8" s="2" customFormat="1" ht="16.899999999999999" customHeight="1">
      <c r="A78" s="34"/>
      <c r="B78" s="39"/>
      <c r="C78" s="282" t="s">
        <v>1</v>
      </c>
      <c r="D78" s="282" t="s">
        <v>461</v>
      </c>
      <c r="E78" s="17" t="s">
        <v>1</v>
      </c>
      <c r="F78" s="283">
        <v>0</v>
      </c>
      <c r="G78" s="34"/>
      <c r="H78" s="39"/>
    </row>
    <row r="79" spans="1:8" s="2" customFormat="1" ht="16.899999999999999" customHeight="1">
      <c r="A79" s="34"/>
      <c r="B79" s="39"/>
      <c r="C79" s="282" t="s">
        <v>1</v>
      </c>
      <c r="D79" s="282" t="s">
        <v>1509</v>
      </c>
      <c r="E79" s="17" t="s">
        <v>1</v>
      </c>
      <c r="F79" s="283">
        <v>10.478999999999999</v>
      </c>
      <c r="G79" s="34"/>
      <c r="H79" s="39"/>
    </row>
    <row r="80" spans="1:8" s="2" customFormat="1" ht="16.899999999999999" customHeight="1">
      <c r="A80" s="34"/>
      <c r="B80" s="39"/>
      <c r="C80" s="282" t="s">
        <v>1</v>
      </c>
      <c r="D80" s="282" t="s">
        <v>463</v>
      </c>
      <c r="E80" s="17" t="s">
        <v>1</v>
      </c>
      <c r="F80" s="283">
        <v>0</v>
      </c>
      <c r="G80" s="34"/>
      <c r="H80" s="39"/>
    </row>
    <row r="81" spans="1:8" s="2" customFormat="1" ht="16.899999999999999" customHeight="1">
      <c r="A81" s="34"/>
      <c r="B81" s="39"/>
      <c r="C81" s="282" t="s">
        <v>1</v>
      </c>
      <c r="D81" s="282" t="s">
        <v>1510</v>
      </c>
      <c r="E81" s="17" t="s">
        <v>1</v>
      </c>
      <c r="F81" s="283">
        <v>9.9510000000000005</v>
      </c>
      <c r="G81" s="34"/>
      <c r="H81" s="39"/>
    </row>
    <row r="82" spans="1:8" s="2" customFormat="1" ht="16.899999999999999" customHeight="1">
      <c r="A82" s="34"/>
      <c r="B82" s="39"/>
      <c r="C82" s="282" t="s">
        <v>1</v>
      </c>
      <c r="D82" s="282" t="s">
        <v>361</v>
      </c>
      <c r="E82" s="17" t="s">
        <v>1</v>
      </c>
      <c r="F82" s="283">
        <v>0</v>
      </c>
      <c r="G82" s="34"/>
      <c r="H82" s="39"/>
    </row>
    <row r="83" spans="1:8" s="2" customFormat="1" ht="16.899999999999999" customHeight="1">
      <c r="A83" s="34"/>
      <c r="B83" s="39"/>
      <c r="C83" s="282" t="s">
        <v>1</v>
      </c>
      <c r="D83" s="282" t="s">
        <v>1511</v>
      </c>
      <c r="E83" s="17" t="s">
        <v>1</v>
      </c>
      <c r="F83" s="283">
        <v>40.460999999999999</v>
      </c>
      <c r="G83" s="34"/>
      <c r="H83" s="39"/>
    </row>
    <row r="84" spans="1:8" s="2" customFormat="1" ht="16.899999999999999" customHeight="1">
      <c r="A84" s="34"/>
      <c r="B84" s="39"/>
      <c r="C84" s="282" t="s">
        <v>152</v>
      </c>
      <c r="D84" s="282" t="s">
        <v>237</v>
      </c>
      <c r="E84" s="17" t="s">
        <v>1</v>
      </c>
      <c r="F84" s="283">
        <v>161.797</v>
      </c>
      <c r="G84" s="34"/>
      <c r="H84" s="39"/>
    </row>
    <row r="85" spans="1:8" s="2" customFormat="1" ht="16.899999999999999" customHeight="1">
      <c r="A85" s="34"/>
      <c r="B85" s="39"/>
      <c r="C85" s="284" t="s">
        <v>2877</v>
      </c>
      <c r="D85" s="34"/>
      <c r="E85" s="34"/>
      <c r="F85" s="34"/>
      <c r="G85" s="34"/>
      <c r="H85" s="39"/>
    </row>
    <row r="86" spans="1:8" s="2" customFormat="1" ht="16.899999999999999" customHeight="1">
      <c r="A86" s="34"/>
      <c r="B86" s="39"/>
      <c r="C86" s="282" t="s">
        <v>1500</v>
      </c>
      <c r="D86" s="282" t="s">
        <v>1501</v>
      </c>
      <c r="E86" s="17" t="s">
        <v>146</v>
      </c>
      <c r="F86" s="283">
        <v>161.797</v>
      </c>
      <c r="G86" s="34"/>
      <c r="H86" s="39"/>
    </row>
    <row r="87" spans="1:8" s="2" customFormat="1" ht="16.899999999999999" customHeight="1">
      <c r="A87" s="34"/>
      <c r="B87" s="39"/>
      <c r="C87" s="282" t="s">
        <v>418</v>
      </c>
      <c r="D87" s="282" t="s">
        <v>419</v>
      </c>
      <c r="E87" s="17" t="s">
        <v>146</v>
      </c>
      <c r="F87" s="283">
        <v>161.797</v>
      </c>
      <c r="G87" s="34"/>
      <c r="H87" s="39"/>
    </row>
    <row r="88" spans="1:8" s="2" customFormat="1" ht="16.899999999999999" customHeight="1">
      <c r="A88" s="34"/>
      <c r="B88" s="39"/>
      <c r="C88" s="282" t="s">
        <v>423</v>
      </c>
      <c r="D88" s="282" t="s">
        <v>424</v>
      </c>
      <c r="E88" s="17" t="s">
        <v>146</v>
      </c>
      <c r="F88" s="283">
        <v>755.92399999999998</v>
      </c>
      <c r="G88" s="34"/>
      <c r="H88" s="39"/>
    </row>
    <row r="89" spans="1:8" s="2" customFormat="1" ht="16.899999999999999" customHeight="1">
      <c r="A89" s="34"/>
      <c r="B89" s="39"/>
      <c r="C89" s="282" t="s">
        <v>1513</v>
      </c>
      <c r="D89" s="282" t="s">
        <v>1514</v>
      </c>
      <c r="E89" s="17" t="s">
        <v>146</v>
      </c>
      <c r="F89" s="283">
        <v>161.797</v>
      </c>
      <c r="G89" s="34"/>
      <c r="H89" s="39"/>
    </row>
    <row r="90" spans="1:8" s="2" customFormat="1" ht="16.899999999999999" customHeight="1">
      <c r="A90" s="34"/>
      <c r="B90" s="39"/>
      <c r="C90" s="282" t="s">
        <v>1517</v>
      </c>
      <c r="D90" s="282" t="s">
        <v>1518</v>
      </c>
      <c r="E90" s="17" t="s">
        <v>146</v>
      </c>
      <c r="F90" s="283">
        <v>165.03299999999999</v>
      </c>
      <c r="G90" s="34"/>
      <c r="H90" s="39"/>
    </row>
    <row r="91" spans="1:8" s="2" customFormat="1" ht="16.899999999999999" customHeight="1">
      <c r="A91" s="34"/>
      <c r="B91" s="39"/>
      <c r="C91" s="278" t="s">
        <v>154</v>
      </c>
      <c r="D91" s="279" t="s">
        <v>155</v>
      </c>
      <c r="E91" s="280" t="s">
        <v>146</v>
      </c>
      <c r="F91" s="281">
        <v>210.35</v>
      </c>
      <c r="G91" s="34"/>
      <c r="H91" s="39"/>
    </row>
    <row r="92" spans="1:8" s="2" customFormat="1" ht="16.899999999999999" customHeight="1">
      <c r="A92" s="34"/>
      <c r="B92" s="39"/>
      <c r="C92" s="282" t="s">
        <v>1</v>
      </c>
      <c r="D92" s="282" t="s">
        <v>683</v>
      </c>
      <c r="E92" s="17" t="s">
        <v>1</v>
      </c>
      <c r="F92" s="283">
        <v>0</v>
      </c>
      <c r="G92" s="34"/>
      <c r="H92" s="39"/>
    </row>
    <row r="93" spans="1:8" s="2" customFormat="1" ht="16.899999999999999" customHeight="1">
      <c r="A93" s="34"/>
      <c r="B93" s="39"/>
      <c r="C93" s="282" t="s">
        <v>1</v>
      </c>
      <c r="D93" s="282" t="s">
        <v>684</v>
      </c>
      <c r="E93" s="17" t="s">
        <v>1</v>
      </c>
      <c r="F93" s="283">
        <v>111.99</v>
      </c>
      <c r="G93" s="34"/>
      <c r="H93" s="39"/>
    </row>
    <row r="94" spans="1:8" s="2" customFormat="1" ht="16.899999999999999" customHeight="1">
      <c r="A94" s="34"/>
      <c r="B94" s="39"/>
      <c r="C94" s="282" t="s">
        <v>1</v>
      </c>
      <c r="D94" s="282" t="s">
        <v>685</v>
      </c>
      <c r="E94" s="17" t="s">
        <v>1</v>
      </c>
      <c r="F94" s="283">
        <v>98.36</v>
      </c>
      <c r="G94" s="34"/>
      <c r="H94" s="39"/>
    </row>
    <row r="95" spans="1:8" s="2" customFormat="1" ht="16.899999999999999" customHeight="1">
      <c r="A95" s="34"/>
      <c r="B95" s="39"/>
      <c r="C95" s="282" t="s">
        <v>154</v>
      </c>
      <c r="D95" s="282" t="s">
        <v>237</v>
      </c>
      <c r="E95" s="17" t="s">
        <v>1</v>
      </c>
      <c r="F95" s="283">
        <v>210.35</v>
      </c>
      <c r="G95" s="34"/>
      <c r="H95" s="39"/>
    </row>
    <row r="96" spans="1:8" s="2" customFormat="1" ht="16.899999999999999" customHeight="1">
      <c r="A96" s="34"/>
      <c r="B96" s="39"/>
      <c r="C96" s="284" t="s">
        <v>2877</v>
      </c>
      <c r="D96" s="34"/>
      <c r="E96" s="34"/>
      <c r="F96" s="34"/>
      <c r="G96" s="34"/>
      <c r="H96" s="39"/>
    </row>
    <row r="97" spans="1:8" s="2" customFormat="1" ht="22.5">
      <c r="A97" s="34"/>
      <c r="B97" s="39"/>
      <c r="C97" s="282" t="s">
        <v>680</v>
      </c>
      <c r="D97" s="282" t="s">
        <v>681</v>
      </c>
      <c r="E97" s="17" t="s">
        <v>227</v>
      </c>
      <c r="F97" s="283">
        <v>42.07</v>
      </c>
      <c r="G97" s="34"/>
      <c r="H97" s="39"/>
    </row>
    <row r="98" spans="1:8" s="2" customFormat="1" ht="16.899999999999999" customHeight="1">
      <c r="A98" s="34"/>
      <c r="B98" s="39"/>
      <c r="C98" s="282" t="s">
        <v>712</v>
      </c>
      <c r="D98" s="282" t="s">
        <v>713</v>
      </c>
      <c r="E98" s="17" t="s">
        <v>227</v>
      </c>
      <c r="F98" s="283">
        <v>21.035</v>
      </c>
      <c r="G98" s="34"/>
      <c r="H98" s="39"/>
    </row>
    <row r="99" spans="1:8" s="2" customFormat="1" ht="16.899999999999999" customHeight="1">
      <c r="A99" s="34"/>
      <c r="B99" s="39"/>
      <c r="C99" s="278" t="s">
        <v>157</v>
      </c>
      <c r="D99" s="279" t="s">
        <v>158</v>
      </c>
      <c r="E99" s="280" t="s">
        <v>146</v>
      </c>
      <c r="F99" s="281">
        <v>221.55</v>
      </c>
      <c r="G99" s="34"/>
      <c r="H99" s="39"/>
    </row>
    <row r="100" spans="1:8" s="2" customFormat="1" ht="16.899999999999999" customHeight="1">
      <c r="A100" s="34"/>
      <c r="B100" s="39"/>
      <c r="C100" s="282" t="s">
        <v>1</v>
      </c>
      <c r="D100" s="282" t="s">
        <v>1107</v>
      </c>
      <c r="E100" s="17" t="s">
        <v>1</v>
      </c>
      <c r="F100" s="283">
        <v>0</v>
      </c>
      <c r="G100" s="34"/>
      <c r="H100" s="39"/>
    </row>
    <row r="101" spans="1:8" s="2" customFormat="1" ht="16.899999999999999" customHeight="1">
      <c r="A101" s="34"/>
      <c r="B101" s="39"/>
      <c r="C101" s="282" t="s">
        <v>1</v>
      </c>
      <c r="D101" s="282" t="s">
        <v>1108</v>
      </c>
      <c r="E101" s="17" t="s">
        <v>1</v>
      </c>
      <c r="F101" s="283">
        <v>116.35</v>
      </c>
      <c r="G101" s="34"/>
      <c r="H101" s="39"/>
    </row>
    <row r="102" spans="1:8" s="2" customFormat="1" ht="16.899999999999999" customHeight="1">
      <c r="A102" s="34"/>
      <c r="B102" s="39"/>
      <c r="C102" s="282" t="s">
        <v>1</v>
      </c>
      <c r="D102" s="282" t="s">
        <v>1109</v>
      </c>
      <c r="E102" s="17" t="s">
        <v>1</v>
      </c>
      <c r="F102" s="283">
        <v>105.2</v>
      </c>
      <c r="G102" s="34"/>
      <c r="H102" s="39"/>
    </row>
    <row r="103" spans="1:8" s="2" customFormat="1" ht="16.899999999999999" customHeight="1">
      <c r="A103" s="34"/>
      <c r="B103" s="39"/>
      <c r="C103" s="282" t="s">
        <v>157</v>
      </c>
      <c r="D103" s="282" t="s">
        <v>237</v>
      </c>
      <c r="E103" s="17" t="s">
        <v>1</v>
      </c>
      <c r="F103" s="283">
        <v>221.55</v>
      </c>
      <c r="G103" s="34"/>
      <c r="H103" s="39"/>
    </row>
    <row r="104" spans="1:8" s="2" customFormat="1" ht="16.899999999999999" customHeight="1">
      <c r="A104" s="34"/>
      <c r="B104" s="39"/>
      <c r="C104" s="284" t="s">
        <v>2877</v>
      </c>
      <c r="D104" s="34"/>
      <c r="E104" s="34"/>
      <c r="F104" s="34"/>
      <c r="G104" s="34"/>
      <c r="H104" s="39"/>
    </row>
    <row r="105" spans="1:8" s="2" customFormat="1" ht="22.5">
      <c r="A105" s="34"/>
      <c r="B105" s="39"/>
      <c r="C105" s="282" t="s">
        <v>1104</v>
      </c>
      <c r="D105" s="282" t="s">
        <v>1105</v>
      </c>
      <c r="E105" s="17" t="s">
        <v>146</v>
      </c>
      <c r="F105" s="283">
        <v>221.55</v>
      </c>
      <c r="G105" s="34"/>
      <c r="H105" s="39"/>
    </row>
    <row r="106" spans="1:8" s="2" customFormat="1" ht="16.899999999999999" customHeight="1">
      <c r="A106" s="34"/>
      <c r="B106" s="39"/>
      <c r="C106" s="282" t="s">
        <v>281</v>
      </c>
      <c r="D106" s="282" t="s">
        <v>282</v>
      </c>
      <c r="E106" s="17" t="s">
        <v>227</v>
      </c>
      <c r="F106" s="283">
        <v>33.232999999999997</v>
      </c>
      <c r="G106" s="34"/>
      <c r="H106" s="39"/>
    </row>
    <row r="107" spans="1:8" s="2" customFormat="1" ht="16.899999999999999" customHeight="1">
      <c r="A107" s="34"/>
      <c r="B107" s="39"/>
      <c r="C107" s="282" t="s">
        <v>286</v>
      </c>
      <c r="D107" s="282" t="s">
        <v>287</v>
      </c>
      <c r="E107" s="17" t="s">
        <v>227</v>
      </c>
      <c r="F107" s="283">
        <v>33.232999999999997</v>
      </c>
      <c r="G107" s="34"/>
      <c r="H107" s="39"/>
    </row>
    <row r="108" spans="1:8" s="2" customFormat="1" ht="16.899999999999999" customHeight="1">
      <c r="A108" s="34"/>
      <c r="B108" s="39"/>
      <c r="C108" s="282" t="s">
        <v>290</v>
      </c>
      <c r="D108" s="282" t="s">
        <v>291</v>
      </c>
      <c r="E108" s="17" t="s">
        <v>247</v>
      </c>
      <c r="F108" s="283">
        <v>1.167</v>
      </c>
      <c r="G108" s="34"/>
      <c r="H108" s="39"/>
    </row>
    <row r="109" spans="1:8" s="2" customFormat="1" ht="16.899999999999999" customHeight="1">
      <c r="A109" s="34"/>
      <c r="B109" s="39"/>
      <c r="C109" s="282" t="s">
        <v>594</v>
      </c>
      <c r="D109" s="282" t="s">
        <v>595</v>
      </c>
      <c r="E109" s="17" t="s">
        <v>146</v>
      </c>
      <c r="F109" s="283">
        <v>221.55</v>
      </c>
      <c r="G109" s="34"/>
      <c r="H109" s="39"/>
    </row>
    <row r="110" spans="1:8" s="2" customFormat="1" ht="16.899999999999999" customHeight="1">
      <c r="A110" s="34"/>
      <c r="B110" s="39"/>
      <c r="C110" s="282" t="s">
        <v>598</v>
      </c>
      <c r="D110" s="282" t="s">
        <v>599</v>
      </c>
      <c r="E110" s="17" t="s">
        <v>146</v>
      </c>
      <c r="F110" s="283">
        <v>221.55</v>
      </c>
      <c r="G110" s="34"/>
      <c r="H110" s="39"/>
    </row>
    <row r="111" spans="1:8" s="2" customFormat="1" ht="16.899999999999999" customHeight="1">
      <c r="A111" s="34"/>
      <c r="B111" s="39"/>
      <c r="C111" s="282" t="s">
        <v>835</v>
      </c>
      <c r="D111" s="282" t="s">
        <v>836</v>
      </c>
      <c r="E111" s="17" t="s">
        <v>146</v>
      </c>
      <c r="F111" s="283">
        <v>221.55</v>
      </c>
      <c r="G111" s="34"/>
      <c r="H111" s="39"/>
    </row>
    <row r="112" spans="1:8" s="2" customFormat="1" ht="16.899999999999999" customHeight="1">
      <c r="A112" s="34"/>
      <c r="B112" s="39"/>
      <c r="C112" s="282" t="s">
        <v>845</v>
      </c>
      <c r="D112" s="282" t="s">
        <v>846</v>
      </c>
      <c r="E112" s="17" t="s">
        <v>146</v>
      </c>
      <c r="F112" s="283">
        <v>221.55</v>
      </c>
      <c r="G112" s="34"/>
      <c r="H112" s="39"/>
    </row>
    <row r="113" spans="1:8" s="2" customFormat="1" ht="16.899999999999999" customHeight="1">
      <c r="A113" s="34"/>
      <c r="B113" s="39"/>
      <c r="C113" s="282" t="s">
        <v>897</v>
      </c>
      <c r="D113" s="282" t="s">
        <v>898</v>
      </c>
      <c r="E113" s="17" t="s">
        <v>146</v>
      </c>
      <c r="F113" s="283">
        <v>221.55</v>
      </c>
      <c r="G113" s="34"/>
      <c r="H113" s="39"/>
    </row>
    <row r="114" spans="1:8" s="2" customFormat="1" ht="22.5">
      <c r="A114" s="34"/>
      <c r="B114" s="39"/>
      <c r="C114" s="282" t="s">
        <v>619</v>
      </c>
      <c r="D114" s="282" t="s">
        <v>620</v>
      </c>
      <c r="E114" s="17" t="s">
        <v>146</v>
      </c>
      <c r="F114" s="283">
        <v>221.55</v>
      </c>
      <c r="G114" s="34"/>
      <c r="H114" s="39"/>
    </row>
    <row r="115" spans="1:8" s="2" customFormat="1" ht="16.899999999999999" customHeight="1">
      <c r="A115" s="34"/>
      <c r="B115" s="39"/>
      <c r="C115" s="282" t="s">
        <v>623</v>
      </c>
      <c r="D115" s="282" t="s">
        <v>624</v>
      </c>
      <c r="E115" s="17" t="s">
        <v>146</v>
      </c>
      <c r="F115" s="283">
        <v>221.55</v>
      </c>
      <c r="G115" s="34"/>
      <c r="H115" s="39"/>
    </row>
    <row r="116" spans="1:8" s="2" customFormat="1" ht="16.899999999999999" customHeight="1">
      <c r="A116" s="34"/>
      <c r="B116" s="39"/>
      <c r="C116" s="282" t="s">
        <v>839</v>
      </c>
      <c r="D116" s="282" t="s">
        <v>840</v>
      </c>
      <c r="E116" s="17" t="s">
        <v>247</v>
      </c>
      <c r="F116" s="283">
        <v>6.6000000000000003E-2</v>
      </c>
      <c r="G116" s="34"/>
      <c r="H116" s="39"/>
    </row>
    <row r="117" spans="1:8" s="2" customFormat="1" ht="16.899999999999999" customHeight="1">
      <c r="A117" s="34"/>
      <c r="B117" s="39"/>
      <c r="C117" s="282" t="s">
        <v>901</v>
      </c>
      <c r="D117" s="282" t="s">
        <v>902</v>
      </c>
      <c r="E117" s="17" t="s">
        <v>146</v>
      </c>
      <c r="F117" s="283">
        <v>225.98099999999999</v>
      </c>
      <c r="G117" s="34"/>
      <c r="H117" s="39"/>
    </row>
    <row r="118" spans="1:8" s="2" customFormat="1" ht="16.899999999999999" customHeight="1">
      <c r="A118" s="34"/>
      <c r="B118" s="39"/>
      <c r="C118" s="282" t="s">
        <v>1111</v>
      </c>
      <c r="D118" s="282" t="s">
        <v>1112</v>
      </c>
      <c r="E118" s="17" t="s">
        <v>146</v>
      </c>
      <c r="F118" s="283">
        <v>232.62799999999999</v>
      </c>
      <c r="G118" s="34"/>
      <c r="H118" s="39"/>
    </row>
    <row r="119" spans="1:8" s="2" customFormat="1" ht="22.5">
      <c r="A119" s="34"/>
      <c r="B119" s="39"/>
      <c r="C119" s="282" t="s">
        <v>849</v>
      </c>
      <c r="D119" s="282" t="s">
        <v>850</v>
      </c>
      <c r="E119" s="17" t="s">
        <v>146</v>
      </c>
      <c r="F119" s="283">
        <v>254.78299999999999</v>
      </c>
      <c r="G119" s="34"/>
      <c r="H119" s="39"/>
    </row>
    <row r="120" spans="1:8" s="2" customFormat="1" ht="16.899999999999999" customHeight="1">
      <c r="A120" s="34"/>
      <c r="B120" s="39"/>
      <c r="C120" s="278" t="s">
        <v>161</v>
      </c>
      <c r="D120" s="279" t="s">
        <v>162</v>
      </c>
      <c r="E120" s="280" t="s">
        <v>146</v>
      </c>
      <c r="F120" s="281">
        <v>72.7</v>
      </c>
      <c r="G120" s="34"/>
      <c r="H120" s="39"/>
    </row>
    <row r="121" spans="1:8" s="2" customFormat="1" ht="16.899999999999999" customHeight="1">
      <c r="A121" s="34"/>
      <c r="B121" s="39"/>
      <c r="C121" s="282" t="s">
        <v>1</v>
      </c>
      <c r="D121" s="282" t="s">
        <v>313</v>
      </c>
      <c r="E121" s="17" t="s">
        <v>1</v>
      </c>
      <c r="F121" s="283">
        <v>0</v>
      </c>
      <c r="G121" s="34"/>
      <c r="H121" s="39"/>
    </row>
    <row r="122" spans="1:8" s="2" customFormat="1" ht="16.899999999999999" customHeight="1">
      <c r="A122" s="34"/>
      <c r="B122" s="39"/>
      <c r="C122" s="282" t="s">
        <v>1</v>
      </c>
      <c r="D122" s="282" t="s">
        <v>1468</v>
      </c>
      <c r="E122" s="17" t="s">
        <v>1</v>
      </c>
      <c r="F122" s="283">
        <v>11.69</v>
      </c>
      <c r="G122" s="34"/>
      <c r="H122" s="39"/>
    </row>
    <row r="123" spans="1:8" s="2" customFormat="1" ht="16.899999999999999" customHeight="1">
      <c r="A123" s="34"/>
      <c r="B123" s="39"/>
      <c r="C123" s="282" t="s">
        <v>1</v>
      </c>
      <c r="D123" s="282" t="s">
        <v>451</v>
      </c>
      <c r="E123" s="17" t="s">
        <v>1</v>
      </c>
      <c r="F123" s="283">
        <v>0</v>
      </c>
      <c r="G123" s="34"/>
      <c r="H123" s="39"/>
    </row>
    <row r="124" spans="1:8" s="2" customFormat="1" ht="16.899999999999999" customHeight="1">
      <c r="A124" s="34"/>
      <c r="B124" s="39"/>
      <c r="C124" s="282" t="s">
        <v>1</v>
      </c>
      <c r="D124" s="282" t="s">
        <v>707</v>
      </c>
      <c r="E124" s="17" t="s">
        <v>1</v>
      </c>
      <c r="F124" s="283">
        <v>26.66</v>
      </c>
      <c r="G124" s="34"/>
      <c r="H124" s="39"/>
    </row>
    <row r="125" spans="1:8" s="2" customFormat="1" ht="16.899999999999999" customHeight="1">
      <c r="A125" s="34"/>
      <c r="B125" s="39"/>
      <c r="C125" s="282" t="s">
        <v>1</v>
      </c>
      <c r="D125" s="282" t="s">
        <v>465</v>
      </c>
      <c r="E125" s="17" t="s">
        <v>1</v>
      </c>
      <c r="F125" s="283">
        <v>0</v>
      </c>
      <c r="G125" s="34"/>
      <c r="H125" s="39"/>
    </row>
    <row r="126" spans="1:8" s="2" customFormat="1" ht="16.899999999999999" customHeight="1">
      <c r="A126" s="34"/>
      <c r="B126" s="39"/>
      <c r="C126" s="282" t="s">
        <v>1</v>
      </c>
      <c r="D126" s="282" t="s">
        <v>1469</v>
      </c>
      <c r="E126" s="17" t="s">
        <v>1</v>
      </c>
      <c r="F126" s="283">
        <v>9.77</v>
      </c>
      <c r="G126" s="34"/>
      <c r="H126" s="39"/>
    </row>
    <row r="127" spans="1:8" s="2" customFormat="1" ht="16.899999999999999" customHeight="1">
      <c r="A127" s="34"/>
      <c r="B127" s="39"/>
      <c r="C127" s="282" t="s">
        <v>1</v>
      </c>
      <c r="D127" s="282" t="s">
        <v>1470</v>
      </c>
      <c r="E127" s="17" t="s">
        <v>1</v>
      </c>
      <c r="F127" s="283">
        <v>0</v>
      </c>
      <c r="G127" s="34"/>
      <c r="H127" s="39"/>
    </row>
    <row r="128" spans="1:8" s="2" customFormat="1" ht="16.899999999999999" customHeight="1">
      <c r="A128" s="34"/>
      <c r="B128" s="39"/>
      <c r="C128" s="282" t="s">
        <v>1</v>
      </c>
      <c r="D128" s="282" t="s">
        <v>1471</v>
      </c>
      <c r="E128" s="17" t="s">
        <v>1</v>
      </c>
      <c r="F128" s="283">
        <v>24.58</v>
      </c>
      <c r="G128" s="34"/>
      <c r="H128" s="39"/>
    </row>
    <row r="129" spans="1:8" s="2" customFormat="1" ht="16.899999999999999" customHeight="1">
      <c r="A129" s="34"/>
      <c r="B129" s="39"/>
      <c r="C129" s="282" t="s">
        <v>161</v>
      </c>
      <c r="D129" s="282" t="s">
        <v>237</v>
      </c>
      <c r="E129" s="17" t="s">
        <v>1</v>
      </c>
      <c r="F129" s="283">
        <v>72.7</v>
      </c>
      <c r="G129" s="34"/>
      <c r="H129" s="39"/>
    </row>
    <row r="130" spans="1:8" s="2" customFormat="1" ht="16.899999999999999" customHeight="1">
      <c r="A130" s="34"/>
      <c r="B130" s="39"/>
      <c r="C130" s="284" t="s">
        <v>2877</v>
      </c>
      <c r="D130" s="34"/>
      <c r="E130" s="34"/>
      <c r="F130" s="34"/>
      <c r="G130" s="34"/>
      <c r="H130" s="39"/>
    </row>
    <row r="131" spans="1:8" s="2" customFormat="1" ht="16.899999999999999" customHeight="1">
      <c r="A131" s="34"/>
      <c r="B131" s="39"/>
      <c r="C131" s="282" t="s">
        <v>1465</v>
      </c>
      <c r="D131" s="282" t="s">
        <v>1466</v>
      </c>
      <c r="E131" s="17" t="s">
        <v>146</v>
      </c>
      <c r="F131" s="283">
        <v>72.7</v>
      </c>
      <c r="G131" s="34"/>
      <c r="H131" s="39"/>
    </row>
    <row r="132" spans="1:8" s="2" customFormat="1" ht="16.899999999999999" customHeight="1">
      <c r="A132" s="34"/>
      <c r="B132" s="39"/>
      <c r="C132" s="282" t="s">
        <v>1485</v>
      </c>
      <c r="D132" s="282" t="s">
        <v>1486</v>
      </c>
      <c r="E132" s="17" t="s">
        <v>146</v>
      </c>
      <c r="F132" s="283">
        <v>72.7</v>
      </c>
      <c r="G132" s="34"/>
      <c r="H132" s="39"/>
    </row>
    <row r="133" spans="1:8" s="2" customFormat="1" ht="16.899999999999999" customHeight="1">
      <c r="A133" s="34"/>
      <c r="B133" s="39"/>
      <c r="C133" s="282" t="s">
        <v>1489</v>
      </c>
      <c r="D133" s="282" t="s">
        <v>1490</v>
      </c>
      <c r="E133" s="17" t="s">
        <v>146</v>
      </c>
      <c r="F133" s="283">
        <v>79.97</v>
      </c>
      <c r="G133" s="34"/>
      <c r="H133" s="39"/>
    </row>
    <row r="134" spans="1:8" s="2" customFormat="1" ht="16.899999999999999" customHeight="1">
      <c r="A134" s="34"/>
      <c r="B134" s="39"/>
      <c r="C134" s="278" t="s">
        <v>165</v>
      </c>
      <c r="D134" s="279" t="s">
        <v>166</v>
      </c>
      <c r="E134" s="280" t="s">
        <v>146</v>
      </c>
      <c r="F134" s="281">
        <v>123.58</v>
      </c>
      <c r="G134" s="34"/>
      <c r="H134" s="39"/>
    </row>
    <row r="135" spans="1:8" s="2" customFormat="1" ht="16.899999999999999" customHeight="1">
      <c r="A135" s="34"/>
      <c r="B135" s="39"/>
      <c r="C135" s="282" t="s">
        <v>1</v>
      </c>
      <c r="D135" s="282" t="s">
        <v>864</v>
      </c>
      <c r="E135" s="17" t="s">
        <v>1</v>
      </c>
      <c r="F135" s="283">
        <v>82.92</v>
      </c>
      <c r="G135" s="34"/>
      <c r="H135" s="39"/>
    </row>
    <row r="136" spans="1:8" s="2" customFormat="1" ht="16.899999999999999" customHeight="1">
      <c r="A136" s="34"/>
      <c r="B136" s="39"/>
      <c r="C136" s="282" t="s">
        <v>1</v>
      </c>
      <c r="D136" s="282" t="s">
        <v>865</v>
      </c>
      <c r="E136" s="17" t="s">
        <v>1</v>
      </c>
      <c r="F136" s="283">
        <v>27.98</v>
      </c>
      <c r="G136" s="34"/>
      <c r="H136" s="39"/>
    </row>
    <row r="137" spans="1:8" s="2" customFormat="1" ht="16.899999999999999" customHeight="1">
      <c r="A137" s="34"/>
      <c r="B137" s="39"/>
      <c r="C137" s="282" t="s">
        <v>1</v>
      </c>
      <c r="D137" s="282" t="s">
        <v>866</v>
      </c>
      <c r="E137" s="17" t="s">
        <v>1</v>
      </c>
      <c r="F137" s="283">
        <v>12.68</v>
      </c>
      <c r="G137" s="34"/>
      <c r="H137" s="39"/>
    </row>
    <row r="138" spans="1:8" s="2" customFormat="1" ht="16.899999999999999" customHeight="1">
      <c r="A138" s="34"/>
      <c r="B138" s="39"/>
      <c r="C138" s="282" t="s">
        <v>165</v>
      </c>
      <c r="D138" s="282" t="s">
        <v>237</v>
      </c>
      <c r="E138" s="17" t="s">
        <v>1</v>
      </c>
      <c r="F138" s="283">
        <v>123.58</v>
      </c>
      <c r="G138" s="34"/>
      <c r="H138" s="39"/>
    </row>
    <row r="139" spans="1:8" s="2" customFormat="1" ht="16.899999999999999" customHeight="1">
      <c r="A139" s="34"/>
      <c r="B139" s="39"/>
      <c r="C139" s="284" t="s">
        <v>2877</v>
      </c>
      <c r="D139" s="34"/>
      <c r="E139" s="34"/>
      <c r="F139" s="34"/>
      <c r="G139" s="34"/>
      <c r="H139" s="39"/>
    </row>
    <row r="140" spans="1:8" s="2" customFormat="1" ht="16.899999999999999" customHeight="1">
      <c r="A140" s="34"/>
      <c r="B140" s="39"/>
      <c r="C140" s="282" t="s">
        <v>861</v>
      </c>
      <c r="D140" s="282" t="s">
        <v>862</v>
      </c>
      <c r="E140" s="17" t="s">
        <v>146</v>
      </c>
      <c r="F140" s="283">
        <v>123.58</v>
      </c>
      <c r="G140" s="34"/>
      <c r="H140" s="39"/>
    </row>
    <row r="141" spans="1:8" s="2" customFormat="1" ht="16.899999999999999" customHeight="1">
      <c r="A141" s="34"/>
      <c r="B141" s="39"/>
      <c r="C141" s="282" t="s">
        <v>854</v>
      </c>
      <c r="D141" s="282" t="s">
        <v>855</v>
      </c>
      <c r="E141" s="17" t="s">
        <v>146</v>
      </c>
      <c r="F141" s="283">
        <v>123.58</v>
      </c>
      <c r="G141" s="34"/>
      <c r="H141" s="39"/>
    </row>
    <row r="142" spans="1:8" s="2" customFormat="1" ht="16.899999999999999" customHeight="1">
      <c r="A142" s="34"/>
      <c r="B142" s="39"/>
      <c r="C142" s="282" t="s">
        <v>906</v>
      </c>
      <c r="D142" s="282" t="s">
        <v>907</v>
      </c>
      <c r="E142" s="17" t="s">
        <v>146</v>
      </c>
      <c r="F142" s="283">
        <v>123.58</v>
      </c>
      <c r="G142" s="34"/>
      <c r="H142" s="39"/>
    </row>
    <row r="143" spans="1:8" s="2" customFormat="1" ht="16.899999999999999" customHeight="1">
      <c r="A143" s="34"/>
      <c r="B143" s="39"/>
      <c r="C143" s="282" t="s">
        <v>910</v>
      </c>
      <c r="D143" s="282" t="s">
        <v>911</v>
      </c>
      <c r="E143" s="17" t="s">
        <v>146</v>
      </c>
      <c r="F143" s="283">
        <v>129.75899999999999</v>
      </c>
      <c r="G143" s="34"/>
      <c r="H143" s="39"/>
    </row>
    <row r="144" spans="1:8" s="2" customFormat="1" ht="22.5">
      <c r="A144" s="34"/>
      <c r="B144" s="39"/>
      <c r="C144" s="282" t="s">
        <v>849</v>
      </c>
      <c r="D144" s="282" t="s">
        <v>850</v>
      </c>
      <c r="E144" s="17" t="s">
        <v>146</v>
      </c>
      <c r="F144" s="283">
        <v>148.29599999999999</v>
      </c>
      <c r="G144" s="34"/>
      <c r="H144" s="39"/>
    </row>
    <row r="145" spans="1:8" s="2" customFormat="1" ht="16.899999999999999" customHeight="1">
      <c r="A145" s="34"/>
      <c r="B145" s="39"/>
      <c r="C145" s="278" t="s">
        <v>169</v>
      </c>
      <c r="D145" s="279" t="s">
        <v>170</v>
      </c>
      <c r="E145" s="280" t="s">
        <v>146</v>
      </c>
      <c r="F145" s="281">
        <v>176.76</v>
      </c>
      <c r="G145" s="34"/>
      <c r="H145" s="39"/>
    </row>
    <row r="146" spans="1:8" s="2" customFormat="1" ht="16.899999999999999" customHeight="1">
      <c r="A146" s="34"/>
      <c r="B146" s="39"/>
      <c r="C146" s="282" t="s">
        <v>1</v>
      </c>
      <c r="D146" s="282" t="s">
        <v>1074</v>
      </c>
      <c r="E146" s="17" t="s">
        <v>1</v>
      </c>
      <c r="F146" s="283">
        <v>0</v>
      </c>
      <c r="G146" s="34"/>
      <c r="H146" s="39"/>
    </row>
    <row r="147" spans="1:8" s="2" customFormat="1" ht="16.899999999999999" customHeight="1">
      <c r="A147" s="34"/>
      <c r="B147" s="39"/>
      <c r="C147" s="282" t="s">
        <v>169</v>
      </c>
      <c r="D147" s="282" t="s">
        <v>1075</v>
      </c>
      <c r="E147" s="17" t="s">
        <v>1</v>
      </c>
      <c r="F147" s="283">
        <v>176.76</v>
      </c>
      <c r="G147" s="34"/>
      <c r="H147" s="39"/>
    </row>
    <row r="148" spans="1:8" s="2" customFormat="1" ht="16.899999999999999" customHeight="1">
      <c r="A148" s="34"/>
      <c r="B148" s="39"/>
      <c r="C148" s="284" t="s">
        <v>2877</v>
      </c>
      <c r="D148" s="34"/>
      <c r="E148" s="34"/>
      <c r="F148" s="34"/>
      <c r="G148" s="34"/>
      <c r="H148" s="39"/>
    </row>
    <row r="149" spans="1:8" s="2" customFormat="1" ht="16.899999999999999" customHeight="1">
      <c r="A149" s="34"/>
      <c r="B149" s="39"/>
      <c r="C149" s="282" t="s">
        <v>1071</v>
      </c>
      <c r="D149" s="282" t="s">
        <v>1072</v>
      </c>
      <c r="E149" s="17" t="s">
        <v>146</v>
      </c>
      <c r="F149" s="283">
        <v>176.76</v>
      </c>
      <c r="G149" s="34"/>
      <c r="H149" s="39"/>
    </row>
    <row r="150" spans="1:8" s="2" customFormat="1" ht="16.899999999999999" customHeight="1">
      <c r="A150" s="34"/>
      <c r="B150" s="39"/>
      <c r="C150" s="282" t="s">
        <v>1067</v>
      </c>
      <c r="D150" s="282" t="s">
        <v>1068</v>
      </c>
      <c r="E150" s="17" t="s">
        <v>146</v>
      </c>
      <c r="F150" s="283">
        <v>176.76</v>
      </c>
      <c r="G150" s="34"/>
      <c r="H150" s="39"/>
    </row>
    <row r="151" spans="1:8" s="2" customFormat="1" ht="16.899999999999999" customHeight="1">
      <c r="A151" s="34"/>
      <c r="B151" s="39"/>
      <c r="C151" s="282" t="s">
        <v>717</v>
      </c>
      <c r="D151" s="282" t="s">
        <v>718</v>
      </c>
      <c r="E151" s="17" t="s">
        <v>227</v>
      </c>
      <c r="F151" s="283">
        <v>35.351999999999997</v>
      </c>
      <c r="G151" s="34"/>
      <c r="H151" s="39"/>
    </row>
    <row r="152" spans="1:8" s="2" customFormat="1" ht="16.899999999999999" customHeight="1">
      <c r="A152" s="34"/>
      <c r="B152" s="39"/>
      <c r="C152" s="278" t="s">
        <v>173</v>
      </c>
      <c r="D152" s="279" t="s">
        <v>174</v>
      </c>
      <c r="E152" s="280" t="s">
        <v>146</v>
      </c>
      <c r="F152" s="281">
        <v>464.97800000000001</v>
      </c>
      <c r="G152" s="34"/>
      <c r="H152" s="39"/>
    </row>
    <row r="153" spans="1:8" s="2" customFormat="1" ht="16.899999999999999" customHeight="1">
      <c r="A153" s="34"/>
      <c r="B153" s="39"/>
      <c r="C153" s="282" t="s">
        <v>1</v>
      </c>
      <c r="D153" s="282" t="s">
        <v>1035</v>
      </c>
      <c r="E153" s="17" t="s">
        <v>1</v>
      </c>
      <c r="F153" s="283">
        <v>0</v>
      </c>
      <c r="G153" s="34"/>
      <c r="H153" s="39"/>
    </row>
    <row r="154" spans="1:8" s="2" customFormat="1" ht="16.899999999999999" customHeight="1">
      <c r="A154" s="34"/>
      <c r="B154" s="39"/>
      <c r="C154" s="282" t="s">
        <v>1</v>
      </c>
      <c r="D154" s="282" t="s">
        <v>1036</v>
      </c>
      <c r="E154" s="17" t="s">
        <v>1</v>
      </c>
      <c r="F154" s="283">
        <v>0</v>
      </c>
      <c r="G154" s="34"/>
      <c r="H154" s="39"/>
    </row>
    <row r="155" spans="1:8" s="2" customFormat="1" ht="16.899999999999999" customHeight="1">
      <c r="A155" s="34"/>
      <c r="B155" s="39"/>
      <c r="C155" s="282" t="s">
        <v>1</v>
      </c>
      <c r="D155" s="282" t="s">
        <v>1037</v>
      </c>
      <c r="E155" s="17" t="s">
        <v>1</v>
      </c>
      <c r="F155" s="283">
        <v>403.86</v>
      </c>
      <c r="G155" s="34"/>
      <c r="H155" s="39"/>
    </row>
    <row r="156" spans="1:8" s="2" customFormat="1" ht="16.899999999999999" customHeight="1">
      <c r="A156" s="34"/>
      <c r="B156" s="39"/>
      <c r="C156" s="282" t="s">
        <v>1</v>
      </c>
      <c r="D156" s="282" t="s">
        <v>1038</v>
      </c>
      <c r="E156" s="17" t="s">
        <v>1</v>
      </c>
      <c r="F156" s="283">
        <v>0</v>
      </c>
      <c r="G156" s="34"/>
      <c r="H156" s="39"/>
    </row>
    <row r="157" spans="1:8" s="2" customFormat="1" ht="16.899999999999999" customHeight="1">
      <c r="A157" s="34"/>
      <c r="B157" s="39"/>
      <c r="C157" s="282" t="s">
        <v>1</v>
      </c>
      <c r="D157" s="282" t="s">
        <v>1039</v>
      </c>
      <c r="E157" s="17" t="s">
        <v>1</v>
      </c>
      <c r="F157" s="283">
        <v>-37.548000000000002</v>
      </c>
      <c r="G157" s="34"/>
      <c r="H157" s="39"/>
    </row>
    <row r="158" spans="1:8" s="2" customFormat="1" ht="16.899999999999999" customHeight="1">
      <c r="A158" s="34"/>
      <c r="B158" s="39"/>
      <c r="C158" s="282" t="s">
        <v>1</v>
      </c>
      <c r="D158" s="282" t="s">
        <v>1040</v>
      </c>
      <c r="E158" s="17" t="s">
        <v>1</v>
      </c>
      <c r="F158" s="283">
        <v>0</v>
      </c>
      <c r="G158" s="34"/>
      <c r="H158" s="39"/>
    </row>
    <row r="159" spans="1:8" s="2" customFormat="1" ht="16.899999999999999" customHeight="1">
      <c r="A159" s="34"/>
      <c r="B159" s="39"/>
      <c r="C159" s="282" t="s">
        <v>1</v>
      </c>
      <c r="D159" s="282" t="s">
        <v>1041</v>
      </c>
      <c r="E159" s="17" t="s">
        <v>1</v>
      </c>
      <c r="F159" s="283">
        <v>37.548000000000002</v>
      </c>
      <c r="G159" s="34"/>
      <c r="H159" s="39"/>
    </row>
    <row r="160" spans="1:8" s="2" customFormat="1" ht="16.899999999999999" customHeight="1">
      <c r="A160" s="34"/>
      <c r="B160" s="39"/>
      <c r="C160" s="282" t="s">
        <v>1</v>
      </c>
      <c r="D160" s="282" t="s">
        <v>1042</v>
      </c>
      <c r="E160" s="17" t="s">
        <v>1</v>
      </c>
      <c r="F160" s="283">
        <v>61.118000000000002</v>
      </c>
      <c r="G160" s="34"/>
      <c r="H160" s="39"/>
    </row>
    <row r="161" spans="1:8" s="2" customFormat="1" ht="16.899999999999999" customHeight="1">
      <c r="A161" s="34"/>
      <c r="B161" s="39"/>
      <c r="C161" s="282" t="s">
        <v>173</v>
      </c>
      <c r="D161" s="282" t="s">
        <v>237</v>
      </c>
      <c r="E161" s="17" t="s">
        <v>1</v>
      </c>
      <c r="F161" s="283">
        <v>464.97800000000001</v>
      </c>
      <c r="G161" s="34"/>
      <c r="H161" s="39"/>
    </row>
    <row r="162" spans="1:8" s="2" customFormat="1" ht="16.899999999999999" customHeight="1">
      <c r="A162" s="34"/>
      <c r="B162" s="39"/>
      <c r="C162" s="284" t="s">
        <v>2877</v>
      </c>
      <c r="D162" s="34"/>
      <c r="E162" s="34"/>
      <c r="F162" s="34"/>
      <c r="G162" s="34"/>
      <c r="H162" s="39"/>
    </row>
    <row r="163" spans="1:8" s="2" customFormat="1" ht="16.899999999999999" customHeight="1">
      <c r="A163" s="34"/>
      <c r="B163" s="39"/>
      <c r="C163" s="282" t="s">
        <v>1032</v>
      </c>
      <c r="D163" s="282" t="s">
        <v>1033</v>
      </c>
      <c r="E163" s="17" t="s">
        <v>146</v>
      </c>
      <c r="F163" s="283">
        <v>464.97800000000001</v>
      </c>
      <c r="G163" s="34"/>
      <c r="H163" s="39"/>
    </row>
    <row r="164" spans="1:8" s="2" customFormat="1" ht="16.899999999999999" customHeight="1">
      <c r="A164" s="34"/>
      <c r="B164" s="39"/>
      <c r="C164" s="282" t="s">
        <v>1028</v>
      </c>
      <c r="D164" s="282" t="s">
        <v>1029</v>
      </c>
      <c r="E164" s="17" t="s">
        <v>146</v>
      </c>
      <c r="F164" s="283">
        <v>464.97800000000001</v>
      </c>
      <c r="G164" s="34"/>
      <c r="H164" s="39"/>
    </row>
    <row r="165" spans="1:8" s="2" customFormat="1" ht="16.899999999999999" customHeight="1">
      <c r="A165" s="34"/>
      <c r="B165" s="39"/>
      <c r="C165" s="282" t="s">
        <v>1059</v>
      </c>
      <c r="D165" s="282" t="s">
        <v>1060</v>
      </c>
      <c r="E165" s="17" t="s">
        <v>146</v>
      </c>
      <c r="F165" s="283">
        <v>464.97800000000001</v>
      </c>
      <c r="G165" s="34"/>
      <c r="H165" s="39"/>
    </row>
    <row r="166" spans="1:8" s="2" customFormat="1" ht="22.5">
      <c r="A166" s="34"/>
      <c r="B166" s="39"/>
      <c r="C166" s="282" t="s">
        <v>1149</v>
      </c>
      <c r="D166" s="282" t="s">
        <v>1150</v>
      </c>
      <c r="E166" s="17" t="s">
        <v>146</v>
      </c>
      <c r="F166" s="283">
        <v>464.97800000000001</v>
      </c>
      <c r="G166" s="34"/>
      <c r="H166" s="39"/>
    </row>
    <row r="167" spans="1:8" s="2" customFormat="1" ht="16.899999999999999" customHeight="1">
      <c r="A167" s="34"/>
      <c r="B167" s="39"/>
      <c r="C167" s="282" t="s">
        <v>1204</v>
      </c>
      <c r="D167" s="282" t="s">
        <v>1205</v>
      </c>
      <c r="E167" s="17" t="s">
        <v>146</v>
      </c>
      <c r="F167" s="283">
        <v>464.97800000000001</v>
      </c>
      <c r="G167" s="34"/>
      <c r="H167" s="39"/>
    </row>
    <row r="168" spans="1:8" s="2" customFormat="1" ht="16.899999999999999" customHeight="1">
      <c r="A168" s="34"/>
      <c r="B168" s="39"/>
      <c r="C168" s="282" t="s">
        <v>1208</v>
      </c>
      <c r="D168" s="282" t="s">
        <v>1209</v>
      </c>
      <c r="E168" s="17" t="s">
        <v>146</v>
      </c>
      <c r="F168" s="283">
        <v>464.97800000000001</v>
      </c>
      <c r="G168" s="34"/>
      <c r="H168" s="39"/>
    </row>
    <row r="169" spans="1:8" s="2" customFormat="1" ht="16.899999999999999" customHeight="1">
      <c r="A169" s="34"/>
      <c r="B169" s="39"/>
      <c r="C169" s="282" t="s">
        <v>1044</v>
      </c>
      <c r="D169" s="282" t="s">
        <v>1045</v>
      </c>
      <c r="E169" s="17" t="s">
        <v>227</v>
      </c>
      <c r="F169" s="283">
        <v>3.069</v>
      </c>
      <c r="G169" s="34"/>
      <c r="H169" s="39"/>
    </row>
    <row r="170" spans="1:8" s="2" customFormat="1" ht="16.899999999999999" customHeight="1">
      <c r="A170" s="34"/>
      <c r="B170" s="39"/>
      <c r="C170" s="278" t="s">
        <v>177</v>
      </c>
      <c r="D170" s="279" t="s">
        <v>178</v>
      </c>
      <c r="E170" s="280" t="s">
        <v>146</v>
      </c>
      <c r="F170" s="281">
        <v>755.92399999999998</v>
      </c>
      <c r="G170" s="34"/>
      <c r="H170" s="39"/>
    </row>
    <row r="171" spans="1:8" s="2" customFormat="1" ht="16.899999999999999" customHeight="1">
      <c r="A171" s="34"/>
      <c r="B171" s="39"/>
      <c r="C171" s="282" t="s">
        <v>1</v>
      </c>
      <c r="D171" s="282" t="s">
        <v>426</v>
      </c>
      <c r="E171" s="17" t="s">
        <v>1</v>
      </c>
      <c r="F171" s="283">
        <v>0</v>
      </c>
      <c r="G171" s="34"/>
      <c r="H171" s="39"/>
    </row>
    <row r="172" spans="1:8" s="2" customFormat="1" ht="16.899999999999999" customHeight="1">
      <c r="A172" s="34"/>
      <c r="B172" s="39"/>
      <c r="C172" s="282" t="s">
        <v>1</v>
      </c>
      <c r="D172" s="282" t="s">
        <v>316</v>
      </c>
      <c r="E172" s="17" t="s">
        <v>1</v>
      </c>
      <c r="F172" s="283">
        <v>0</v>
      </c>
      <c r="G172" s="34"/>
      <c r="H172" s="39"/>
    </row>
    <row r="173" spans="1:8" s="2" customFormat="1" ht="16.899999999999999" customHeight="1">
      <c r="A173" s="34"/>
      <c r="B173" s="39"/>
      <c r="C173" s="282" t="s">
        <v>1</v>
      </c>
      <c r="D173" s="282" t="s">
        <v>427</v>
      </c>
      <c r="E173" s="17" t="s">
        <v>1</v>
      </c>
      <c r="F173" s="283">
        <v>27.58</v>
      </c>
      <c r="G173" s="34"/>
      <c r="H173" s="39"/>
    </row>
    <row r="174" spans="1:8" s="2" customFormat="1" ht="16.899999999999999" customHeight="1">
      <c r="A174" s="34"/>
      <c r="B174" s="39"/>
      <c r="C174" s="282" t="s">
        <v>1</v>
      </c>
      <c r="D174" s="282" t="s">
        <v>365</v>
      </c>
      <c r="E174" s="17" t="s">
        <v>1</v>
      </c>
      <c r="F174" s="283">
        <v>-1.5760000000000001</v>
      </c>
      <c r="G174" s="34"/>
      <c r="H174" s="39"/>
    </row>
    <row r="175" spans="1:8" s="2" customFormat="1" ht="16.899999999999999" customHeight="1">
      <c r="A175" s="34"/>
      <c r="B175" s="39"/>
      <c r="C175" s="282" t="s">
        <v>1</v>
      </c>
      <c r="D175" s="282" t="s">
        <v>428</v>
      </c>
      <c r="E175" s="17" t="s">
        <v>1</v>
      </c>
      <c r="F175" s="283">
        <v>-2.2949999999999999</v>
      </c>
      <c r="G175" s="34"/>
      <c r="H175" s="39"/>
    </row>
    <row r="176" spans="1:8" s="2" customFormat="1" ht="16.899999999999999" customHeight="1">
      <c r="A176" s="34"/>
      <c r="B176" s="39"/>
      <c r="C176" s="282" t="s">
        <v>1</v>
      </c>
      <c r="D176" s="282" t="s">
        <v>429</v>
      </c>
      <c r="E176" s="17" t="s">
        <v>1</v>
      </c>
      <c r="F176" s="283">
        <v>0</v>
      </c>
      <c r="G176" s="34"/>
      <c r="H176" s="39"/>
    </row>
    <row r="177" spans="1:8" s="2" customFormat="1" ht="16.899999999999999" customHeight="1">
      <c r="A177" s="34"/>
      <c r="B177" s="39"/>
      <c r="C177" s="282" t="s">
        <v>1</v>
      </c>
      <c r="D177" s="282" t="s">
        <v>430</v>
      </c>
      <c r="E177" s="17" t="s">
        <v>1</v>
      </c>
      <c r="F177" s="283">
        <v>82.46</v>
      </c>
      <c r="G177" s="34"/>
      <c r="H177" s="39"/>
    </row>
    <row r="178" spans="1:8" s="2" customFormat="1" ht="16.899999999999999" customHeight="1">
      <c r="A178" s="34"/>
      <c r="B178" s="39"/>
      <c r="C178" s="282" t="s">
        <v>1</v>
      </c>
      <c r="D178" s="282" t="s">
        <v>431</v>
      </c>
      <c r="E178" s="17" t="s">
        <v>1</v>
      </c>
      <c r="F178" s="283">
        <v>-5.0750000000000002</v>
      </c>
      <c r="G178" s="34"/>
      <c r="H178" s="39"/>
    </row>
    <row r="179" spans="1:8" s="2" customFormat="1" ht="16.899999999999999" customHeight="1">
      <c r="A179" s="34"/>
      <c r="B179" s="39"/>
      <c r="C179" s="282" t="s">
        <v>1</v>
      </c>
      <c r="D179" s="282" t="s">
        <v>432</v>
      </c>
      <c r="E179" s="17" t="s">
        <v>1</v>
      </c>
      <c r="F179" s="283">
        <v>-4.2</v>
      </c>
      <c r="G179" s="34"/>
      <c r="H179" s="39"/>
    </row>
    <row r="180" spans="1:8" s="2" customFormat="1" ht="16.899999999999999" customHeight="1">
      <c r="A180" s="34"/>
      <c r="B180" s="39"/>
      <c r="C180" s="282" t="s">
        <v>1</v>
      </c>
      <c r="D180" s="282" t="s">
        <v>433</v>
      </c>
      <c r="E180" s="17" t="s">
        <v>1</v>
      </c>
      <c r="F180" s="283">
        <v>-3.1520000000000001</v>
      </c>
      <c r="G180" s="34"/>
      <c r="H180" s="39"/>
    </row>
    <row r="181" spans="1:8" s="2" customFormat="1" ht="16.899999999999999" customHeight="1">
      <c r="A181" s="34"/>
      <c r="B181" s="39"/>
      <c r="C181" s="282" t="s">
        <v>1</v>
      </c>
      <c r="D181" s="282" t="s">
        <v>434</v>
      </c>
      <c r="E181" s="17" t="s">
        <v>1</v>
      </c>
      <c r="F181" s="283">
        <v>0</v>
      </c>
      <c r="G181" s="34"/>
      <c r="H181" s="39"/>
    </row>
    <row r="182" spans="1:8" s="2" customFormat="1" ht="16.899999999999999" customHeight="1">
      <c r="A182" s="34"/>
      <c r="B182" s="39"/>
      <c r="C182" s="282" t="s">
        <v>1</v>
      </c>
      <c r="D182" s="282" t="s">
        <v>435</v>
      </c>
      <c r="E182" s="17" t="s">
        <v>1</v>
      </c>
      <c r="F182" s="283">
        <v>34.369999999999997</v>
      </c>
      <c r="G182" s="34"/>
      <c r="H182" s="39"/>
    </row>
    <row r="183" spans="1:8" s="2" customFormat="1" ht="16.899999999999999" customHeight="1">
      <c r="A183" s="34"/>
      <c r="B183" s="39"/>
      <c r="C183" s="282" t="s">
        <v>1</v>
      </c>
      <c r="D183" s="282" t="s">
        <v>428</v>
      </c>
      <c r="E183" s="17" t="s">
        <v>1</v>
      </c>
      <c r="F183" s="283">
        <v>-2.2949999999999999</v>
      </c>
      <c r="G183" s="34"/>
      <c r="H183" s="39"/>
    </row>
    <row r="184" spans="1:8" s="2" customFormat="1" ht="16.899999999999999" customHeight="1">
      <c r="A184" s="34"/>
      <c r="B184" s="39"/>
      <c r="C184" s="282" t="s">
        <v>1</v>
      </c>
      <c r="D184" s="282" t="s">
        <v>436</v>
      </c>
      <c r="E184" s="17" t="s">
        <v>1</v>
      </c>
      <c r="F184" s="283">
        <v>0</v>
      </c>
      <c r="G184" s="34"/>
      <c r="H184" s="39"/>
    </row>
    <row r="185" spans="1:8" s="2" customFormat="1" ht="16.899999999999999" customHeight="1">
      <c r="A185" s="34"/>
      <c r="B185" s="39"/>
      <c r="C185" s="282" t="s">
        <v>1</v>
      </c>
      <c r="D185" s="282" t="s">
        <v>437</v>
      </c>
      <c r="E185" s="17" t="s">
        <v>1</v>
      </c>
      <c r="F185" s="283">
        <v>45.43</v>
      </c>
      <c r="G185" s="34"/>
      <c r="H185" s="39"/>
    </row>
    <row r="186" spans="1:8" s="2" customFormat="1" ht="16.899999999999999" customHeight="1">
      <c r="A186" s="34"/>
      <c r="B186" s="39"/>
      <c r="C186" s="282" t="s">
        <v>1</v>
      </c>
      <c r="D186" s="282" t="s">
        <v>438</v>
      </c>
      <c r="E186" s="17" t="s">
        <v>1</v>
      </c>
      <c r="F186" s="283">
        <v>-1.379</v>
      </c>
      <c r="G186" s="34"/>
      <c r="H186" s="39"/>
    </row>
    <row r="187" spans="1:8" s="2" customFormat="1" ht="16.899999999999999" customHeight="1">
      <c r="A187" s="34"/>
      <c r="B187" s="39"/>
      <c r="C187" s="282" t="s">
        <v>1</v>
      </c>
      <c r="D187" s="282" t="s">
        <v>439</v>
      </c>
      <c r="E187" s="17" t="s">
        <v>1</v>
      </c>
      <c r="F187" s="283">
        <v>-0.54</v>
      </c>
      <c r="G187" s="34"/>
      <c r="H187" s="39"/>
    </row>
    <row r="188" spans="1:8" s="2" customFormat="1" ht="16.899999999999999" customHeight="1">
      <c r="A188" s="34"/>
      <c r="B188" s="39"/>
      <c r="C188" s="282" t="s">
        <v>1</v>
      </c>
      <c r="D188" s="282" t="s">
        <v>440</v>
      </c>
      <c r="E188" s="17" t="s">
        <v>1</v>
      </c>
      <c r="F188" s="283">
        <v>0</v>
      </c>
      <c r="G188" s="34"/>
      <c r="H188" s="39"/>
    </row>
    <row r="189" spans="1:8" s="2" customFormat="1" ht="16.899999999999999" customHeight="1">
      <c r="A189" s="34"/>
      <c r="B189" s="39"/>
      <c r="C189" s="282" t="s">
        <v>1</v>
      </c>
      <c r="D189" s="282" t="s">
        <v>441</v>
      </c>
      <c r="E189" s="17" t="s">
        <v>1</v>
      </c>
      <c r="F189" s="283">
        <v>18.850999999999999</v>
      </c>
      <c r="G189" s="34"/>
      <c r="H189" s="39"/>
    </row>
    <row r="190" spans="1:8" s="2" customFormat="1" ht="16.899999999999999" customHeight="1">
      <c r="A190" s="34"/>
      <c r="B190" s="39"/>
      <c r="C190" s="282" t="s">
        <v>1</v>
      </c>
      <c r="D190" s="282" t="s">
        <v>442</v>
      </c>
      <c r="E190" s="17" t="s">
        <v>1</v>
      </c>
      <c r="F190" s="283">
        <v>0</v>
      </c>
      <c r="G190" s="34"/>
      <c r="H190" s="39"/>
    </row>
    <row r="191" spans="1:8" s="2" customFormat="1" ht="16.899999999999999" customHeight="1">
      <c r="A191" s="34"/>
      <c r="B191" s="39"/>
      <c r="C191" s="282" t="s">
        <v>1</v>
      </c>
      <c r="D191" s="282" t="s">
        <v>441</v>
      </c>
      <c r="E191" s="17" t="s">
        <v>1</v>
      </c>
      <c r="F191" s="283">
        <v>18.850999999999999</v>
      </c>
      <c r="G191" s="34"/>
      <c r="H191" s="39"/>
    </row>
    <row r="192" spans="1:8" s="2" customFormat="1" ht="16.899999999999999" customHeight="1">
      <c r="A192" s="34"/>
      <c r="B192" s="39"/>
      <c r="C192" s="282" t="s">
        <v>1</v>
      </c>
      <c r="D192" s="282" t="s">
        <v>439</v>
      </c>
      <c r="E192" s="17" t="s">
        <v>1</v>
      </c>
      <c r="F192" s="283">
        <v>-0.54</v>
      </c>
      <c r="G192" s="34"/>
      <c r="H192" s="39"/>
    </row>
    <row r="193" spans="1:8" s="2" customFormat="1" ht="16.899999999999999" customHeight="1">
      <c r="A193" s="34"/>
      <c r="B193" s="39"/>
      <c r="C193" s="282" t="s">
        <v>1</v>
      </c>
      <c r="D193" s="282" t="s">
        <v>443</v>
      </c>
      <c r="E193" s="17" t="s">
        <v>1</v>
      </c>
      <c r="F193" s="283">
        <v>0</v>
      </c>
      <c r="G193" s="34"/>
      <c r="H193" s="39"/>
    </row>
    <row r="194" spans="1:8" s="2" customFormat="1" ht="16.899999999999999" customHeight="1">
      <c r="A194" s="34"/>
      <c r="B194" s="39"/>
      <c r="C194" s="282" t="s">
        <v>1</v>
      </c>
      <c r="D194" s="282" t="s">
        <v>444</v>
      </c>
      <c r="E194" s="17" t="s">
        <v>1</v>
      </c>
      <c r="F194" s="283">
        <v>38.155000000000001</v>
      </c>
      <c r="G194" s="34"/>
      <c r="H194" s="39"/>
    </row>
    <row r="195" spans="1:8" s="2" customFormat="1" ht="16.899999999999999" customHeight="1">
      <c r="A195" s="34"/>
      <c r="B195" s="39"/>
      <c r="C195" s="282" t="s">
        <v>1</v>
      </c>
      <c r="D195" s="282" t="s">
        <v>313</v>
      </c>
      <c r="E195" s="17" t="s">
        <v>1</v>
      </c>
      <c r="F195" s="283">
        <v>0</v>
      </c>
      <c r="G195" s="34"/>
      <c r="H195" s="39"/>
    </row>
    <row r="196" spans="1:8" s="2" customFormat="1" ht="16.899999999999999" customHeight="1">
      <c r="A196" s="34"/>
      <c r="B196" s="39"/>
      <c r="C196" s="282" t="s">
        <v>1</v>
      </c>
      <c r="D196" s="282" t="s">
        <v>445</v>
      </c>
      <c r="E196" s="17" t="s">
        <v>1</v>
      </c>
      <c r="F196" s="283">
        <v>43.783999999999999</v>
      </c>
      <c r="G196" s="34"/>
      <c r="H196" s="39"/>
    </row>
    <row r="197" spans="1:8" s="2" customFormat="1" ht="16.899999999999999" customHeight="1">
      <c r="A197" s="34"/>
      <c r="B197" s="39"/>
      <c r="C197" s="282" t="s">
        <v>1</v>
      </c>
      <c r="D197" s="282" t="s">
        <v>446</v>
      </c>
      <c r="E197" s="17" t="s">
        <v>1</v>
      </c>
      <c r="F197" s="283">
        <v>0</v>
      </c>
      <c r="G197" s="34"/>
      <c r="H197" s="39"/>
    </row>
    <row r="198" spans="1:8" s="2" customFormat="1" ht="16.899999999999999" customHeight="1">
      <c r="A198" s="34"/>
      <c r="B198" s="39"/>
      <c r="C198" s="282" t="s">
        <v>1</v>
      </c>
      <c r="D198" s="282" t="s">
        <v>447</v>
      </c>
      <c r="E198" s="17" t="s">
        <v>1</v>
      </c>
      <c r="F198" s="283">
        <v>54.53</v>
      </c>
      <c r="G198" s="34"/>
      <c r="H198" s="39"/>
    </row>
    <row r="199" spans="1:8" s="2" customFormat="1" ht="16.899999999999999" customHeight="1">
      <c r="A199" s="34"/>
      <c r="B199" s="39"/>
      <c r="C199" s="282" t="s">
        <v>1</v>
      </c>
      <c r="D199" s="282" t="s">
        <v>448</v>
      </c>
      <c r="E199" s="17" t="s">
        <v>1</v>
      </c>
      <c r="F199" s="283">
        <v>-4.7279999999999998</v>
      </c>
      <c r="G199" s="34"/>
      <c r="H199" s="39"/>
    </row>
    <row r="200" spans="1:8" s="2" customFormat="1" ht="16.899999999999999" customHeight="1">
      <c r="A200" s="34"/>
      <c r="B200" s="39"/>
      <c r="C200" s="282" t="s">
        <v>1</v>
      </c>
      <c r="D200" s="282" t="s">
        <v>315</v>
      </c>
      <c r="E200" s="17" t="s">
        <v>1</v>
      </c>
      <c r="F200" s="283">
        <v>-1.8180000000000001</v>
      </c>
      <c r="G200" s="34"/>
      <c r="H200" s="39"/>
    </row>
    <row r="201" spans="1:8" s="2" customFormat="1" ht="16.899999999999999" customHeight="1">
      <c r="A201" s="34"/>
      <c r="B201" s="39"/>
      <c r="C201" s="282" t="s">
        <v>1</v>
      </c>
      <c r="D201" s="282" t="s">
        <v>432</v>
      </c>
      <c r="E201" s="17" t="s">
        <v>1</v>
      </c>
      <c r="F201" s="283">
        <v>-4.2</v>
      </c>
      <c r="G201" s="34"/>
      <c r="H201" s="39"/>
    </row>
    <row r="202" spans="1:8" s="2" customFormat="1" ht="16.899999999999999" customHeight="1">
      <c r="A202" s="34"/>
      <c r="B202" s="39"/>
      <c r="C202" s="282" t="s">
        <v>1</v>
      </c>
      <c r="D202" s="282" t="s">
        <v>449</v>
      </c>
      <c r="E202" s="17" t="s">
        <v>1</v>
      </c>
      <c r="F202" s="283">
        <v>0</v>
      </c>
      <c r="G202" s="34"/>
      <c r="H202" s="39"/>
    </row>
    <row r="203" spans="1:8" s="2" customFormat="1" ht="16.899999999999999" customHeight="1">
      <c r="A203" s="34"/>
      <c r="B203" s="39"/>
      <c r="C203" s="282" t="s">
        <v>1</v>
      </c>
      <c r="D203" s="282" t="s">
        <v>450</v>
      </c>
      <c r="E203" s="17" t="s">
        <v>1</v>
      </c>
      <c r="F203" s="283">
        <v>12.942</v>
      </c>
      <c r="G203" s="34"/>
      <c r="H203" s="39"/>
    </row>
    <row r="204" spans="1:8" s="2" customFormat="1" ht="16.899999999999999" customHeight="1">
      <c r="A204" s="34"/>
      <c r="B204" s="39"/>
      <c r="C204" s="282" t="s">
        <v>1</v>
      </c>
      <c r="D204" s="282" t="s">
        <v>451</v>
      </c>
      <c r="E204" s="17" t="s">
        <v>1</v>
      </c>
      <c r="F204" s="283">
        <v>0</v>
      </c>
      <c r="G204" s="34"/>
      <c r="H204" s="39"/>
    </row>
    <row r="205" spans="1:8" s="2" customFormat="1" ht="16.899999999999999" customHeight="1">
      <c r="A205" s="34"/>
      <c r="B205" s="39"/>
      <c r="C205" s="282" t="s">
        <v>1</v>
      </c>
      <c r="D205" s="282" t="s">
        <v>452</v>
      </c>
      <c r="E205" s="17" t="s">
        <v>1</v>
      </c>
      <c r="F205" s="283">
        <v>73.010000000000005</v>
      </c>
      <c r="G205" s="34"/>
      <c r="H205" s="39"/>
    </row>
    <row r="206" spans="1:8" s="2" customFormat="1" ht="16.899999999999999" customHeight="1">
      <c r="A206" s="34"/>
      <c r="B206" s="39"/>
      <c r="C206" s="282" t="s">
        <v>1</v>
      </c>
      <c r="D206" s="282" t="s">
        <v>453</v>
      </c>
      <c r="E206" s="17" t="s">
        <v>1</v>
      </c>
      <c r="F206" s="283">
        <v>-8.4</v>
      </c>
      <c r="G206" s="34"/>
      <c r="H206" s="39"/>
    </row>
    <row r="207" spans="1:8" s="2" customFormat="1" ht="16.899999999999999" customHeight="1">
      <c r="A207" s="34"/>
      <c r="B207" s="39"/>
      <c r="C207" s="282" t="s">
        <v>1</v>
      </c>
      <c r="D207" s="282" t="s">
        <v>454</v>
      </c>
      <c r="E207" s="17" t="s">
        <v>1</v>
      </c>
      <c r="F207" s="283">
        <v>-1.1819999999999999</v>
      </c>
      <c r="G207" s="34"/>
      <c r="H207" s="39"/>
    </row>
    <row r="208" spans="1:8" s="2" customFormat="1" ht="16.899999999999999" customHeight="1">
      <c r="A208" s="34"/>
      <c r="B208" s="39"/>
      <c r="C208" s="282" t="s">
        <v>1</v>
      </c>
      <c r="D208" s="282" t="s">
        <v>365</v>
      </c>
      <c r="E208" s="17" t="s">
        <v>1</v>
      </c>
      <c r="F208" s="283">
        <v>-1.5760000000000001</v>
      </c>
      <c r="G208" s="34"/>
      <c r="H208" s="39"/>
    </row>
    <row r="209" spans="1:8" s="2" customFormat="1" ht="16.899999999999999" customHeight="1">
      <c r="A209" s="34"/>
      <c r="B209" s="39"/>
      <c r="C209" s="282" t="s">
        <v>1</v>
      </c>
      <c r="D209" s="282" t="s">
        <v>455</v>
      </c>
      <c r="E209" s="17" t="s">
        <v>1</v>
      </c>
      <c r="F209" s="283">
        <v>0</v>
      </c>
      <c r="G209" s="34"/>
      <c r="H209" s="39"/>
    </row>
    <row r="210" spans="1:8" s="2" customFormat="1" ht="16.899999999999999" customHeight="1">
      <c r="A210" s="34"/>
      <c r="B210" s="39"/>
      <c r="C210" s="282" t="s">
        <v>1</v>
      </c>
      <c r="D210" s="282" t="s">
        <v>456</v>
      </c>
      <c r="E210" s="17" t="s">
        <v>1</v>
      </c>
      <c r="F210" s="283">
        <v>36.978000000000002</v>
      </c>
      <c r="G210" s="34"/>
      <c r="H210" s="39"/>
    </row>
    <row r="211" spans="1:8" s="2" customFormat="1" ht="16.899999999999999" customHeight="1">
      <c r="A211" s="34"/>
      <c r="B211" s="39"/>
      <c r="C211" s="282" t="s">
        <v>1</v>
      </c>
      <c r="D211" s="282" t="s">
        <v>457</v>
      </c>
      <c r="E211" s="17" t="s">
        <v>1</v>
      </c>
      <c r="F211" s="283">
        <v>0</v>
      </c>
      <c r="G211" s="34"/>
      <c r="H211" s="39"/>
    </row>
    <row r="212" spans="1:8" s="2" customFormat="1" ht="16.899999999999999" customHeight="1">
      <c r="A212" s="34"/>
      <c r="B212" s="39"/>
      <c r="C212" s="282" t="s">
        <v>1</v>
      </c>
      <c r="D212" s="282" t="s">
        <v>458</v>
      </c>
      <c r="E212" s="17" t="s">
        <v>1</v>
      </c>
      <c r="F212" s="283">
        <v>47.924999999999997</v>
      </c>
      <c r="G212" s="34"/>
      <c r="H212" s="39"/>
    </row>
    <row r="213" spans="1:8" s="2" customFormat="1" ht="16.899999999999999" customHeight="1">
      <c r="A213" s="34"/>
      <c r="B213" s="39"/>
      <c r="C213" s="282" t="s">
        <v>1</v>
      </c>
      <c r="D213" s="282" t="s">
        <v>354</v>
      </c>
      <c r="E213" s="17" t="s">
        <v>1</v>
      </c>
      <c r="F213" s="283">
        <v>0</v>
      </c>
      <c r="G213" s="34"/>
      <c r="H213" s="39"/>
    </row>
    <row r="214" spans="1:8" s="2" customFormat="1" ht="16.899999999999999" customHeight="1">
      <c r="A214" s="34"/>
      <c r="B214" s="39"/>
      <c r="C214" s="282" t="s">
        <v>1</v>
      </c>
      <c r="D214" s="282" t="s">
        <v>459</v>
      </c>
      <c r="E214" s="17" t="s">
        <v>1</v>
      </c>
      <c r="F214" s="283">
        <v>47.68</v>
      </c>
      <c r="G214" s="34"/>
      <c r="H214" s="39"/>
    </row>
    <row r="215" spans="1:8" s="2" customFormat="1" ht="16.899999999999999" customHeight="1">
      <c r="A215" s="34"/>
      <c r="B215" s="39"/>
      <c r="C215" s="282" t="s">
        <v>1</v>
      </c>
      <c r="D215" s="282" t="s">
        <v>356</v>
      </c>
      <c r="E215" s="17" t="s">
        <v>1</v>
      </c>
      <c r="F215" s="283">
        <v>0</v>
      </c>
      <c r="G215" s="34"/>
      <c r="H215" s="39"/>
    </row>
    <row r="216" spans="1:8" s="2" customFormat="1" ht="16.899999999999999" customHeight="1">
      <c r="A216" s="34"/>
      <c r="B216" s="39"/>
      <c r="C216" s="282" t="s">
        <v>1</v>
      </c>
      <c r="D216" s="282" t="s">
        <v>460</v>
      </c>
      <c r="E216" s="17" t="s">
        <v>1</v>
      </c>
      <c r="F216" s="283">
        <v>18.835999999999999</v>
      </c>
      <c r="G216" s="34"/>
      <c r="H216" s="39"/>
    </row>
    <row r="217" spans="1:8" s="2" customFormat="1" ht="16.899999999999999" customHeight="1">
      <c r="A217" s="34"/>
      <c r="B217" s="39"/>
      <c r="C217" s="282" t="s">
        <v>1</v>
      </c>
      <c r="D217" s="282" t="s">
        <v>461</v>
      </c>
      <c r="E217" s="17" t="s">
        <v>1</v>
      </c>
      <c r="F217" s="283">
        <v>0</v>
      </c>
      <c r="G217" s="34"/>
      <c r="H217" s="39"/>
    </row>
    <row r="218" spans="1:8" s="2" customFormat="1" ht="16.899999999999999" customHeight="1">
      <c r="A218" s="34"/>
      <c r="B218" s="39"/>
      <c r="C218" s="282" t="s">
        <v>1</v>
      </c>
      <c r="D218" s="282" t="s">
        <v>462</v>
      </c>
      <c r="E218" s="17" t="s">
        <v>1</v>
      </c>
      <c r="F218" s="283">
        <v>17.471</v>
      </c>
      <c r="G218" s="34"/>
      <c r="H218" s="39"/>
    </row>
    <row r="219" spans="1:8" s="2" customFormat="1" ht="16.899999999999999" customHeight="1">
      <c r="A219" s="34"/>
      <c r="B219" s="39"/>
      <c r="C219" s="282" t="s">
        <v>1</v>
      </c>
      <c r="D219" s="282" t="s">
        <v>463</v>
      </c>
      <c r="E219" s="17" t="s">
        <v>1</v>
      </c>
      <c r="F219" s="283">
        <v>0</v>
      </c>
      <c r="G219" s="34"/>
      <c r="H219" s="39"/>
    </row>
    <row r="220" spans="1:8" s="2" customFormat="1" ht="16.899999999999999" customHeight="1">
      <c r="A220" s="34"/>
      <c r="B220" s="39"/>
      <c r="C220" s="282" t="s">
        <v>1</v>
      </c>
      <c r="D220" s="282" t="s">
        <v>464</v>
      </c>
      <c r="E220" s="17" t="s">
        <v>1</v>
      </c>
      <c r="F220" s="283">
        <v>16.631</v>
      </c>
      <c r="G220" s="34"/>
      <c r="H220" s="39"/>
    </row>
    <row r="221" spans="1:8" s="2" customFormat="1" ht="16.899999999999999" customHeight="1">
      <c r="A221" s="34"/>
      <c r="B221" s="39"/>
      <c r="C221" s="282" t="s">
        <v>1</v>
      </c>
      <c r="D221" s="282" t="s">
        <v>465</v>
      </c>
      <c r="E221" s="17" t="s">
        <v>1</v>
      </c>
      <c r="F221" s="283">
        <v>0</v>
      </c>
      <c r="G221" s="34"/>
      <c r="H221" s="39"/>
    </row>
    <row r="222" spans="1:8" s="2" customFormat="1" ht="16.899999999999999" customHeight="1">
      <c r="A222" s="34"/>
      <c r="B222" s="39"/>
      <c r="C222" s="282" t="s">
        <v>1</v>
      </c>
      <c r="D222" s="282" t="s">
        <v>466</v>
      </c>
      <c r="E222" s="17" t="s">
        <v>1</v>
      </c>
      <c r="F222" s="283">
        <v>38.183</v>
      </c>
      <c r="G222" s="34"/>
      <c r="H222" s="39"/>
    </row>
    <row r="223" spans="1:8" s="2" customFormat="1" ht="16.899999999999999" customHeight="1">
      <c r="A223" s="34"/>
      <c r="B223" s="39"/>
      <c r="C223" s="282" t="s">
        <v>1</v>
      </c>
      <c r="D223" s="282" t="s">
        <v>359</v>
      </c>
      <c r="E223" s="17" t="s">
        <v>1</v>
      </c>
      <c r="F223" s="283">
        <v>0</v>
      </c>
      <c r="G223" s="34"/>
      <c r="H223" s="39"/>
    </row>
    <row r="224" spans="1:8" s="2" customFormat="1" ht="16.899999999999999" customHeight="1">
      <c r="A224" s="34"/>
      <c r="B224" s="39"/>
      <c r="C224" s="282" t="s">
        <v>1</v>
      </c>
      <c r="D224" s="282" t="s">
        <v>467</v>
      </c>
      <c r="E224" s="17" t="s">
        <v>1</v>
      </c>
      <c r="F224" s="283">
        <v>54.878999999999998</v>
      </c>
      <c r="G224" s="34"/>
      <c r="H224" s="39"/>
    </row>
    <row r="225" spans="1:8" s="2" customFormat="1" ht="16.899999999999999" customHeight="1">
      <c r="A225" s="34"/>
      <c r="B225" s="39"/>
      <c r="C225" s="282" t="s">
        <v>1</v>
      </c>
      <c r="D225" s="282" t="s">
        <v>361</v>
      </c>
      <c r="E225" s="17" t="s">
        <v>1</v>
      </c>
      <c r="F225" s="283">
        <v>0</v>
      </c>
      <c r="G225" s="34"/>
      <c r="H225" s="39"/>
    </row>
    <row r="226" spans="1:8" s="2" customFormat="1" ht="16.899999999999999" customHeight="1">
      <c r="A226" s="34"/>
      <c r="B226" s="39"/>
      <c r="C226" s="282" t="s">
        <v>1</v>
      </c>
      <c r="D226" s="282" t="s">
        <v>468</v>
      </c>
      <c r="E226" s="17" t="s">
        <v>1</v>
      </c>
      <c r="F226" s="283">
        <v>58.959000000000003</v>
      </c>
      <c r="G226" s="34"/>
      <c r="H226" s="39"/>
    </row>
    <row r="227" spans="1:8" s="2" customFormat="1" ht="16.899999999999999" customHeight="1">
      <c r="A227" s="34"/>
      <c r="B227" s="39"/>
      <c r="C227" s="282" t="s">
        <v>1</v>
      </c>
      <c r="D227" s="282" t="s">
        <v>469</v>
      </c>
      <c r="E227" s="17" t="s">
        <v>1</v>
      </c>
      <c r="F227" s="283">
        <v>0</v>
      </c>
      <c r="G227" s="34"/>
      <c r="H227" s="39"/>
    </row>
    <row r="228" spans="1:8" s="2" customFormat="1" ht="16.899999999999999" customHeight="1">
      <c r="A228" s="34"/>
      <c r="B228" s="39"/>
      <c r="C228" s="282" t="s">
        <v>1</v>
      </c>
      <c r="D228" s="282" t="s">
        <v>470</v>
      </c>
      <c r="E228" s="17" t="s">
        <v>1</v>
      </c>
      <c r="F228" s="283">
        <v>19.266999999999999</v>
      </c>
      <c r="G228" s="34"/>
      <c r="H228" s="39"/>
    </row>
    <row r="229" spans="1:8" s="2" customFormat="1" ht="16.899999999999999" customHeight="1">
      <c r="A229" s="34"/>
      <c r="B229" s="39"/>
      <c r="C229" s="282" t="s">
        <v>1</v>
      </c>
      <c r="D229" s="282" t="s">
        <v>471</v>
      </c>
      <c r="E229" s="17" t="s">
        <v>1</v>
      </c>
      <c r="F229" s="283">
        <v>0</v>
      </c>
      <c r="G229" s="34"/>
      <c r="H229" s="39"/>
    </row>
    <row r="230" spans="1:8" s="2" customFormat="1" ht="16.899999999999999" customHeight="1">
      <c r="A230" s="34"/>
      <c r="B230" s="39"/>
      <c r="C230" s="282" t="s">
        <v>1</v>
      </c>
      <c r="D230" s="282" t="s">
        <v>472</v>
      </c>
      <c r="E230" s="17" t="s">
        <v>1</v>
      </c>
      <c r="F230" s="283">
        <v>30.026</v>
      </c>
      <c r="G230" s="34"/>
      <c r="H230" s="39"/>
    </row>
    <row r="231" spans="1:8" s="2" customFormat="1" ht="16.899999999999999" customHeight="1">
      <c r="A231" s="34"/>
      <c r="B231" s="39"/>
      <c r="C231" s="282" t="s">
        <v>1</v>
      </c>
      <c r="D231" s="282" t="s">
        <v>473</v>
      </c>
      <c r="E231" s="17" t="s">
        <v>1</v>
      </c>
      <c r="F231" s="283">
        <v>0</v>
      </c>
      <c r="G231" s="34"/>
      <c r="H231" s="39"/>
    </row>
    <row r="232" spans="1:8" s="2" customFormat="1" ht="16.899999999999999" customHeight="1">
      <c r="A232" s="34"/>
      <c r="B232" s="39"/>
      <c r="C232" s="282" t="s">
        <v>1</v>
      </c>
      <c r="D232" s="282" t="s">
        <v>474</v>
      </c>
      <c r="E232" s="17" t="s">
        <v>1</v>
      </c>
      <c r="F232" s="283">
        <v>48.158999999999999</v>
      </c>
      <c r="G232" s="34"/>
      <c r="H232" s="39"/>
    </row>
    <row r="233" spans="1:8" s="2" customFormat="1" ht="16.899999999999999" customHeight="1">
      <c r="A233" s="34"/>
      <c r="B233" s="39"/>
      <c r="C233" s="282" t="s">
        <v>1</v>
      </c>
      <c r="D233" s="282" t="s">
        <v>475</v>
      </c>
      <c r="E233" s="17" t="s">
        <v>1</v>
      </c>
      <c r="F233" s="283">
        <v>0</v>
      </c>
      <c r="G233" s="34"/>
      <c r="H233" s="39"/>
    </row>
    <row r="234" spans="1:8" s="2" customFormat="1" ht="16.899999999999999" customHeight="1">
      <c r="A234" s="34"/>
      <c r="B234" s="39"/>
      <c r="C234" s="282" t="s">
        <v>1</v>
      </c>
      <c r="D234" s="282" t="s">
        <v>476</v>
      </c>
      <c r="E234" s="17" t="s">
        <v>1</v>
      </c>
      <c r="F234" s="283">
        <v>39.723999999999997</v>
      </c>
      <c r="G234" s="34"/>
      <c r="H234" s="39"/>
    </row>
    <row r="235" spans="1:8" s="2" customFormat="1" ht="16.899999999999999" customHeight="1">
      <c r="A235" s="34"/>
      <c r="B235" s="39"/>
      <c r="C235" s="282" t="s">
        <v>1</v>
      </c>
      <c r="D235" s="282" t="s">
        <v>477</v>
      </c>
      <c r="E235" s="17" t="s">
        <v>1</v>
      </c>
      <c r="F235" s="283">
        <v>0</v>
      </c>
      <c r="G235" s="34"/>
      <c r="H235" s="39"/>
    </row>
    <row r="236" spans="1:8" s="2" customFormat="1" ht="16.899999999999999" customHeight="1">
      <c r="A236" s="34"/>
      <c r="B236" s="39"/>
      <c r="C236" s="282" t="s">
        <v>1</v>
      </c>
      <c r="D236" s="282" t="s">
        <v>478</v>
      </c>
      <c r="E236" s="17" t="s">
        <v>1</v>
      </c>
      <c r="F236" s="283">
        <v>-161.797</v>
      </c>
      <c r="G236" s="34"/>
      <c r="H236" s="39"/>
    </row>
    <row r="237" spans="1:8" s="2" customFormat="1" ht="16.899999999999999" customHeight="1">
      <c r="A237" s="34"/>
      <c r="B237" s="39"/>
      <c r="C237" s="282" t="s">
        <v>1</v>
      </c>
      <c r="D237" s="282" t="s">
        <v>480</v>
      </c>
      <c r="E237" s="17" t="s">
        <v>1</v>
      </c>
      <c r="F237" s="283">
        <v>0</v>
      </c>
      <c r="G237" s="34"/>
      <c r="H237" s="39"/>
    </row>
    <row r="238" spans="1:8" s="2" customFormat="1" ht="16.899999999999999" customHeight="1">
      <c r="A238" s="34"/>
      <c r="B238" s="39"/>
      <c r="C238" s="282" t="s">
        <v>1</v>
      </c>
      <c r="D238" s="282" t="s">
        <v>481</v>
      </c>
      <c r="E238" s="17" t="s">
        <v>1</v>
      </c>
      <c r="F238" s="283">
        <v>35.996000000000002</v>
      </c>
      <c r="G238" s="34"/>
      <c r="H238" s="39"/>
    </row>
    <row r="239" spans="1:8" s="2" customFormat="1" ht="16.899999999999999" customHeight="1">
      <c r="A239" s="34"/>
      <c r="B239" s="39"/>
      <c r="C239" s="282" t="s">
        <v>177</v>
      </c>
      <c r="D239" s="282" t="s">
        <v>237</v>
      </c>
      <c r="E239" s="17" t="s">
        <v>1</v>
      </c>
      <c r="F239" s="283">
        <v>755.92399999999998</v>
      </c>
      <c r="G239" s="34"/>
      <c r="H239" s="39"/>
    </row>
    <row r="240" spans="1:8" s="2" customFormat="1" ht="16.899999999999999" customHeight="1">
      <c r="A240" s="34"/>
      <c r="B240" s="39"/>
      <c r="C240" s="284" t="s">
        <v>2877</v>
      </c>
      <c r="D240" s="34"/>
      <c r="E240" s="34"/>
      <c r="F240" s="34"/>
      <c r="G240" s="34"/>
      <c r="H240" s="39"/>
    </row>
    <row r="241" spans="1:8" s="2" customFormat="1" ht="16.899999999999999" customHeight="1">
      <c r="A241" s="34"/>
      <c r="B241" s="39"/>
      <c r="C241" s="282" t="s">
        <v>423</v>
      </c>
      <c r="D241" s="282" t="s">
        <v>424</v>
      </c>
      <c r="E241" s="17" t="s">
        <v>146</v>
      </c>
      <c r="F241" s="283">
        <v>755.92399999999998</v>
      </c>
      <c r="G241" s="34"/>
      <c r="H241" s="39"/>
    </row>
    <row r="242" spans="1:8" s="2" customFormat="1" ht="22.5">
      <c r="A242" s="34"/>
      <c r="B242" s="39"/>
      <c r="C242" s="282" t="s">
        <v>1528</v>
      </c>
      <c r="D242" s="282" t="s">
        <v>1529</v>
      </c>
      <c r="E242" s="17" t="s">
        <v>146</v>
      </c>
      <c r="F242" s="283">
        <v>755.92399999999998</v>
      </c>
      <c r="G242" s="34"/>
      <c r="H242" s="39"/>
    </row>
    <row r="243" spans="1:8" s="2" customFormat="1" ht="16.899999999999999" customHeight="1">
      <c r="A243" s="34"/>
      <c r="B243" s="39"/>
      <c r="C243" s="278" t="s">
        <v>181</v>
      </c>
      <c r="D243" s="279" t="s">
        <v>182</v>
      </c>
      <c r="E243" s="280" t="s">
        <v>146</v>
      </c>
      <c r="F243" s="281">
        <v>323.78399999999999</v>
      </c>
      <c r="G243" s="34"/>
      <c r="H243" s="39"/>
    </row>
    <row r="244" spans="1:8" s="2" customFormat="1" ht="16.899999999999999" customHeight="1">
      <c r="A244" s="34"/>
      <c r="B244" s="39"/>
      <c r="C244" s="282" t="s">
        <v>1</v>
      </c>
      <c r="D244" s="282" t="s">
        <v>506</v>
      </c>
      <c r="E244" s="17" t="s">
        <v>1</v>
      </c>
      <c r="F244" s="283">
        <v>0</v>
      </c>
      <c r="G244" s="34"/>
      <c r="H244" s="39"/>
    </row>
    <row r="245" spans="1:8" s="2" customFormat="1" ht="16.899999999999999" customHeight="1">
      <c r="A245" s="34"/>
      <c r="B245" s="39"/>
      <c r="C245" s="282" t="s">
        <v>1</v>
      </c>
      <c r="D245" s="282" t="s">
        <v>507</v>
      </c>
      <c r="E245" s="17" t="s">
        <v>1</v>
      </c>
      <c r="F245" s="283">
        <v>0</v>
      </c>
      <c r="G245" s="34"/>
      <c r="H245" s="39"/>
    </row>
    <row r="246" spans="1:8" s="2" customFormat="1" ht="16.899999999999999" customHeight="1">
      <c r="A246" s="34"/>
      <c r="B246" s="39"/>
      <c r="C246" s="282" t="s">
        <v>1</v>
      </c>
      <c r="D246" s="282" t="s">
        <v>508</v>
      </c>
      <c r="E246" s="17" t="s">
        <v>1</v>
      </c>
      <c r="F246" s="283">
        <v>120.1</v>
      </c>
      <c r="G246" s="34"/>
      <c r="H246" s="39"/>
    </row>
    <row r="247" spans="1:8" s="2" customFormat="1" ht="16.899999999999999" customHeight="1">
      <c r="A247" s="34"/>
      <c r="B247" s="39"/>
      <c r="C247" s="282" t="s">
        <v>1</v>
      </c>
      <c r="D247" s="282" t="s">
        <v>509</v>
      </c>
      <c r="E247" s="17" t="s">
        <v>1</v>
      </c>
      <c r="F247" s="283">
        <v>-22.08</v>
      </c>
      <c r="G247" s="34"/>
      <c r="H247" s="39"/>
    </row>
    <row r="248" spans="1:8" s="2" customFormat="1" ht="16.899999999999999" customHeight="1">
      <c r="A248" s="34"/>
      <c r="B248" s="39"/>
      <c r="C248" s="282" t="s">
        <v>1</v>
      </c>
      <c r="D248" s="282" t="s">
        <v>510</v>
      </c>
      <c r="E248" s="17" t="s">
        <v>1</v>
      </c>
      <c r="F248" s="283">
        <v>0</v>
      </c>
      <c r="G248" s="34"/>
      <c r="H248" s="39"/>
    </row>
    <row r="249" spans="1:8" s="2" customFormat="1" ht="16.899999999999999" customHeight="1">
      <c r="A249" s="34"/>
      <c r="B249" s="39"/>
      <c r="C249" s="282" t="s">
        <v>1</v>
      </c>
      <c r="D249" s="282" t="s">
        <v>511</v>
      </c>
      <c r="E249" s="17" t="s">
        <v>1</v>
      </c>
      <c r="F249" s="283">
        <v>132.04</v>
      </c>
      <c r="G249" s="34"/>
      <c r="H249" s="39"/>
    </row>
    <row r="250" spans="1:8" s="2" customFormat="1" ht="16.899999999999999" customHeight="1">
      <c r="A250" s="34"/>
      <c r="B250" s="39"/>
      <c r="C250" s="282" t="s">
        <v>1</v>
      </c>
      <c r="D250" s="282" t="s">
        <v>512</v>
      </c>
      <c r="E250" s="17" t="s">
        <v>1</v>
      </c>
      <c r="F250" s="283">
        <v>-31.65</v>
      </c>
      <c r="G250" s="34"/>
      <c r="H250" s="39"/>
    </row>
    <row r="251" spans="1:8" s="2" customFormat="1" ht="16.899999999999999" customHeight="1">
      <c r="A251" s="34"/>
      <c r="B251" s="39"/>
      <c r="C251" s="282" t="s">
        <v>1</v>
      </c>
      <c r="D251" s="282" t="s">
        <v>513</v>
      </c>
      <c r="E251" s="17" t="s">
        <v>1</v>
      </c>
      <c r="F251" s="283">
        <v>0</v>
      </c>
      <c r="G251" s="34"/>
      <c r="H251" s="39"/>
    </row>
    <row r="252" spans="1:8" s="2" customFormat="1" ht="16.899999999999999" customHeight="1">
      <c r="A252" s="34"/>
      <c r="B252" s="39"/>
      <c r="C252" s="282" t="s">
        <v>1</v>
      </c>
      <c r="D252" s="282" t="s">
        <v>514</v>
      </c>
      <c r="E252" s="17" t="s">
        <v>1</v>
      </c>
      <c r="F252" s="283">
        <v>51.74</v>
      </c>
      <c r="G252" s="34"/>
      <c r="H252" s="39"/>
    </row>
    <row r="253" spans="1:8" s="2" customFormat="1" ht="16.899999999999999" customHeight="1">
      <c r="A253" s="34"/>
      <c r="B253" s="39"/>
      <c r="C253" s="282" t="s">
        <v>1</v>
      </c>
      <c r="D253" s="282" t="s">
        <v>515</v>
      </c>
      <c r="E253" s="17" t="s">
        <v>1</v>
      </c>
      <c r="F253" s="283">
        <v>0</v>
      </c>
      <c r="G253" s="34"/>
      <c r="H253" s="39"/>
    </row>
    <row r="254" spans="1:8" s="2" customFormat="1" ht="16.899999999999999" customHeight="1">
      <c r="A254" s="34"/>
      <c r="B254" s="39"/>
      <c r="C254" s="282" t="s">
        <v>1</v>
      </c>
      <c r="D254" s="282" t="s">
        <v>516</v>
      </c>
      <c r="E254" s="17" t="s">
        <v>1</v>
      </c>
      <c r="F254" s="283">
        <v>18.437000000000001</v>
      </c>
      <c r="G254" s="34"/>
      <c r="H254" s="39"/>
    </row>
    <row r="255" spans="1:8" s="2" customFormat="1" ht="16.899999999999999" customHeight="1">
      <c r="A255" s="34"/>
      <c r="B255" s="39"/>
      <c r="C255" s="282" t="s">
        <v>1</v>
      </c>
      <c r="D255" s="282" t="s">
        <v>517</v>
      </c>
      <c r="E255" s="17" t="s">
        <v>1</v>
      </c>
      <c r="F255" s="283">
        <v>0</v>
      </c>
      <c r="G255" s="34"/>
      <c r="H255" s="39"/>
    </row>
    <row r="256" spans="1:8" s="2" customFormat="1" ht="16.899999999999999" customHeight="1">
      <c r="A256" s="34"/>
      <c r="B256" s="39"/>
      <c r="C256" s="282" t="s">
        <v>1</v>
      </c>
      <c r="D256" s="282" t="s">
        <v>518</v>
      </c>
      <c r="E256" s="17" t="s">
        <v>1</v>
      </c>
      <c r="F256" s="283">
        <v>44.5</v>
      </c>
      <c r="G256" s="34"/>
      <c r="H256" s="39"/>
    </row>
    <row r="257" spans="1:8" s="2" customFormat="1" ht="16.899999999999999" customHeight="1">
      <c r="A257" s="34"/>
      <c r="B257" s="39"/>
      <c r="C257" s="282" t="s">
        <v>1</v>
      </c>
      <c r="D257" s="282" t="s">
        <v>519</v>
      </c>
      <c r="E257" s="17" t="s">
        <v>1</v>
      </c>
      <c r="F257" s="283">
        <v>-4.68</v>
      </c>
      <c r="G257" s="34"/>
      <c r="H257" s="39"/>
    </row>
    <row r="258" spans="1:8" s="2" customFormat="1" ht="16.899999999999999" customHeight="1">
      <c r="A258" s="34"/>
      <c r="B258" s="39"/>
      <c r="C258" s="282" t="s">
        <v>1</v>
      </c>
      <c r="D258" s="282" t="s">
        <v>520</v>
      </c>
      <c r="E258" s="17" t="s">
        <v>1</v>
      </c>
      <c r="F258" s="283">
        <v>0</v>
      </c>
      <c r="G258" s="34"/>
      <c r="H258" s="39"/>
    </row>
    <row r="259" spans="1:8" s="2" customFormat="1" ht="16.899999999999999" customHeight="1">
      <c r="A259" s="34"/>
      <c r="B259" s="39"/>
      <c r="C259" s="282" t="s">
        <v>1</v>
      </c>
      <c r="D259" s="282" t="s">
        <v>521</v>
      </c>
      <c r="E259" s="17" t="s">
        <v>1</v>
      </c>
      <c r="F259" s="283">
        <v>15.377000000000001</v>
      </c>
      <c r="G259" s="34"/>
      <c r="H259" s="39"/>
    </row>
    <row r="260" spans="1:8" s="2" customFormat="1" ht="16.899999999999999" customHeight="1">
      <c r="A260" s="34"/>
      <c r="B260" s="39"/>
      <c r="C260" s="282" t="s">
        <v>181</v>
      </c>
      <c r="D260" s="282" t="s">
        <v>237</v>
      </c>
      <c r="E260" s="17" t="s">
        <v>1</v>
      </c>
      <c r="F260" s="283">
        <v>323.78399999999999</v>
      </c>
      <c r="G260" s="34"/>
      <c r="H260" s="39"/>
    </row>
    <row r="261" spans="1:8" s="2" customFormat="1" ht="16.899999999999999" customHeight="1">
      <c r="A261" s="34"/>
      <c r="B261" s="39"/>
      <c r="C261" s="284" t="s">
        <v>2877</v>
      </c>
      <c r="D261" s="34"/>
      <c r="E261" s="34"/>
      <c r="F261" s="34"/>
      <c r="G261" s="34"/>
      <c r="H261" s="39"/>
    </row>
    <row r="262" spans="1:8" s="2" customFormat="1" ht="22.5">
      <c r="A262" s="34"/>
      <c r="B262" s="39"/>
      <c r="C262" s="282" t="s">
        <v>503</v>
      </c>
      <c r="D262" s="282" t="s">
        <v>504</v>
      </c>
      <c r="E262" s="17" t="s">
        <v>146</v>
      </c>
      <c r="F262" s="283">
        <v>323.78399999999999</v>
      </c>
      <c r="G262" s="34"/>
      <c r="H262" s="39"/>
    </row>
    <row r="263" spans="1:8" s="2" customFormat="1" ht="16.899999999999999" customHeight="1">
      <c r="A263" s="34"/>
      <c r="B263" s="39"/>
      <c r="C263" s="282" t="s">
        <v>528</v>
      </c>
      <c r="D263" s="282" t="s">
        <v>529</v>
      </c>
      <c r="E263" s="17" t="s">
        <v>146</v>
      </c>
      <c r="F263" s="283">
        <v>323.78399999999999</v>
      </c>
      <c r="G263" s="34"/>
      <c r="H263" s="39"/>
    </row>
    <row r="264" spans="1:8" s="2" customFormat="1" ht="16.899999999999999" customHeight="1">
      <c r="A264" s="34"/>
      <c r="B264" s="39"/>
      <c r="C264" s="282" t="s">
        <v>585</v>
      </c>
      <c r="D264" s="282" t="s">
        <v>586</v>
      </c>
      <c r="E264" s="17" t="s">
        <v>146</v>
      </c>
      <c r="F264" s="283">
        <v>341.22199999999998</v>
      </c>
      <c r="G264" s="34"/>
      <c r="H264" s="39"/>
    </row>
    <row r="265" spans="1:8" s="2" customFormat="1" ht="16.899999999999999" customHeight="1">
      <c r="A265" s="34"/>
      <c r="B265" s="39"/>
      <c r="C265" s="282" t="s">
        <v>590</v>
      </c>
      <c r="D265" s="282" t="s">
        <v>591</v>
      </c>
      <c r="E265" s="17" t="s">
        <v>146</v>
      </c>
      <c r="F265" s="283">
        <v>385.17399999999998</v>
      </c>
      <c r="G265" s="34"/>
      <c r="H265" s="39"/>
    </row>
    <row r="266" spans="1:8" s="2" customFormat="1" ht="22.5">
      <c r="A266" s="34"/>
      <c r="B266" s="39"/>
      <c r="C266" s="282" t="s">
        <v>794</v>
      </c>
      <c r="D266" s="282" t="s">
        <v>795</v>
      </c>
      <c r="E266" s="17" t="s">
        <v>146</v>
      </c>
      <c r="F266" s="283">
        <v>323.78399999999999</v>
      </c>
      <c r="G266" s="34"/>
      <c r="H266" s="39"/>
    </row>
    <row r="267" spans="1:8" s="2" customFormat="1" ht="16.899999999999999" customHeight="1">
      <c r="A267" s="34"/>
      <c r="B267" s="39"/>
      <c r="C267" s="282" t="s">
        <v>523</v>
      </c>
      <c r="D267" s="282" t="s">
        <v>524</v>
      </c>
      <c r="E267" s="17" t="s">
        <v>146</v>
      </c>
      <c r="F267" s="283">
        <v>330.26</v>
      </c>
      <c r="G267" s="34"/>
      <c r="H267" s="39"/>
    </row>
    <row r="268" spans="1:8" s="2" customFormat="1" ht="26.45" customHeight="1">
      <c r="A268" s="34"/>
      <c r="B268" s="39"/>
      <c r="C268" s="277" t="s">
        <v>2878</v>
      </c>
      <c r="D268" s="277" t="s">
        <v>89</v>
      </c>
      <c r="E268" s="34"/>
      <c r="F268" s="34"/>
      <c r="G268" s="34"/>
      <c r="H268" s="39"/>
    </row>
    <row r="269" spans="1:8" s="2" customFormat="1" ht="16.899999999999999" customHeight="1">
      <c r="A269" s="34"/>
      <c r="B269" s="39"/>
      <c r="C269" s="278" t="s">
        <v>2767</v>
      </c>
      <c r="D269" s="279" t="s">
        <v>2768</v>
      </c>
      <c r="E269" s="280" t="s">
        <v>146</v>
      </c>
      <c r="F269" s="281">
        <v>248.404</v>
      </c>
      <c r="G269" s="34"/>
      <c r="H269" s="39"/>
    </row>
    <row r="270" spans="1:8" s="2" customFormat="1" ht="16.899999999999999" customHeight="1">
      <c r="A270" s="34"/>
      <c r="B270" s="39"/>
      <c r="C270" s="282" t="s">
        <v>1</v>
      </c>
      <c r="D270" s="282" t="s">
        <v>696</v>
      </c>
      <c r="E270" s="17" t="s">
        <v>1</v>
      </c>
      <c r="F270" s="283">
        <v>0</v>
      </c>
      <c r="G270" s="34"/>
      <c r="H270" s="39"/>
    </row>
    <row r="271" spans="1:8" s="2" customFormat="1" ht="16.899999999999999" customHeight="1">
      <c r="A271" s="34"/>
      <c r="B271" s="39"/>
      <c r="C271" s="282" t="s">
        <v>1</v>
      </c>
      <c r="D271" s="282" t="s">
        <v>2789</v>
      </c>
      <c r="E271" s="17" t="s">
        <v>1</v>
      </c>
      <c r="F271" s="283">
        <v>44.17</v>
      </c>
      <c r="G271" s="34"/>
      <c r="H271" s="39"/>
    </row>
    <row r="272" spans="1:8" s="2" customFormat="1" ht="16.899999999999999" customHeight="1">
      <c r="A272" s="34"/>
      <c r="B272" s="39"/>
      <c r="C272" s="282" t="s">
        <v>1</v>
      </c>
      <c r="D272" s="282" t="s">
        <v>2790</v>
      </c>
      <c r="E272" s="17" t="s">
        <v>1</v>
      </c>
      <c r="F272" s="283">
        <v>-3.6749999999999998</v>
      </c>
      <c r="G272" s="34"/>
      <c r="H272" s="39"/>
    </row>
    <row r="273" spans="1:8" s="2" customFormat="1" ht="16.899999999999999" customHeight="1">
      <c r="A273" s="34"/>
      <c r="B273" s="39"/>
      <c r="C273" s="282" t="s">
        <v>1</v>
      </c>
      <c r="D273" s="282" t="s">
        <v>2791</v>
      </c>
      <c r="E273" s="17" t="s">
        <v>1</v>
      </c>
      <c r="F273" s="283">
        <v>-6.5</v>
      </c>
      <c r="G273" s="34"/>
      <c r="H273" s="39"/>
    </row>
    <row r="274" spans="1:8" s="2" customFormat="1" ht="16.899999999999999" customHeight="1">
      <c r="A274" s="34"/>
      <c r="B274" s="39"/>
      <c r="C274" s="282" t="s">
        <v>1</v>
      </c>
      <c r="D274" s="282" t="s">
        <v>698</v>
      </c>
      <c r="E274" s="17" t="s">
        <v>1</v>
      </c>
      <c r="F274" s="283">
        <v>0</v>
      </c>
      <c r="G274" s="34"/>
      <c r="H274" s="39"/>
    </row>
    <row r="275" spans="1:8" s="2" customFormat="1" ht="16.899999999999999" customHeight="1">
      <c r="A275" s="34"/>
      <c r="B275" s="39"/>
      <c r="C275" s="282" t="s">
        <v>1</v>
      </c>
      <c r="D275" s="282" t="s">
        <v>2792</v>
      </c>
      <c r="E275" s="17" t="s">
        <v>1</v>
      </c>
      <c r="F275" s="283">
        <v>75.11</v>
      </c>
      <c r="G275" s="34"/>
      <c r="H275" s="39"/>
    </row>
    <row r="276" spans="1:8" s="2" customFormat="1" ht="16.899999999999999" customHeight="1">
      <c r="A276" s="34"/>
      <c r="B276" s="39"/>
      <c r="C276" s="282" t="s">
        <v>1</v>
      </c>
      <c r="D276" s="282" t="s">
        <v>2790</v>
      </c>
      <c r="E276" s="17" t="s">
        <v>1</v>
      </c>
      <c r="F276" s="283">
        <v>-3.6749999999999998</v>
      </c>
      <c r="G276" s="34"/>
      <c r="H276" s="39"/>
    </row>
    <row r="277" spans="1:8" s="2" customFormat="1" ht="16.899999999999999" customHeight="1">
      <c r="A277" s="34"/>
      <c r="B277" s="39"/>
      <c r="C277" s="282" t="s">
        <v>1</v>
      </c>
      <c r="D277" s="282" t="s">
        <v>2793</v>
      </c>
      <c r="E277" s="17" t="s">
        <v>1</v>
      </c>
      <c r="F277" s="283">
        <v>-2.1669999999999998</v>
      </c>
      <c r="G277" s="34"/>
      <c r="H277" s="39"/>
    </row>
    <row r="278" spans="1:8" s="2" customFormat="1" ht="16.899999999999999" customHeight="1">
      <c r="A278" s="34"/>
      <c r="B278" s="39"/>
      <c r="C278" s="282" t="s">
        <v>1</v>
      </c>
      <c r="D278" s="282" t="s">
        <v>365</v>
      </c>
      <c r="E278" s="17" t="s">
        <v>1</v>
      </c>
      <c r="F278" s="283">
        <v>-1.5760000000000001</v>
      </c>
      <c r="G278" s="34"/>
      <c r="H278" s="39"/>
    </row>
    <row r="279" spans="1:8" s="2" customFormat="1" ht="16.899999999999999" customHeight="1">
      <c r="A279" s="34"/>
      <c r="B279" s="39"/>
      <c r="C279" s="282" t="s">
        <v>1</v>
      </c>
      <c r="D279" s="282" t="s">
        <v>709</v>
      </c>
      <c r="E279" s="17" t="s">
        <v>1</v>
      </c>
      <c r="F279" s="283">
        <v>0</v>
      </c>
      <c r="G279" s="34"/>
      <c r="H279" s="39"/>
    </row>
    <row r="280" spans="1:8" s="2" customFormat="1" ht="16.899999999999999" customHeight="1">
      <c r="A280" s="34"/>
      <c r="B280" s="39"/>
      <c r="C280" s="282" t="s">
        <v>1</v>
      </c>
      <c r="D280" s="282" t="s">
        <v>2794</v>
      </c>
      <c r="E280" s="17" t="s">
        <v>1</v>
      </c>
      <c r="F280" s="283">
        <v>38.78</v>
      </c>
      <c r="G280" s="34"/>
      <c r="H280" s="39"/>
    </row>
    <row r="281" spans="1:8" s="2" customFormat="1" ht="16.899999999999999" customHeight="1">
      <c r="A281" s="34"/>
      <c r="B281" s="39"/>
      <c r="C281" s="282" t="s">
        <v>1</v>
      </c>
      <c r="D281" s="282" t="s">
        <v>365</v>
      </c>
      <c r="E281" s="17" t="s">
        <v>1</v>
      </c>
      <c r="F281" s="283">
        <v>-1.5760000000000001</v>
      </c>
      <c r="G281" s="34"/>
      <c r="H281" s="39"/>
    </row>
    <row r="282" spans="1:8" s="2" customFormat="1" ht="16.899999999999999" customHeight="1">
      <c r="A282" s="34"/>
      <c r="B282" s="39"/>
      <c r="C282" s="282" t="s">
        <v>1</v>
      </c>
      <c r="D282" s="282" t="s">
        <v>2795</v>
      </c>
      <c r="E282" s="17" t="s">
        <v>1</v>
      </c>
      <c r="F282" s="283">
        <v>0</v>
      </c>
      <c r="G282" s="34"/>
      <c r="H282" s="39"/>
    </row>
    <row r="283" spans="1:8" s="2" customFormat="1" ht="16.899999999999999" customHeight="1">
      <c r="A283" s="34"/>
      <c r="B283" s="39"/>
      <c r="C283" s="282" t="s">
        <v>1</v>
      </c>
      <c r="D283" s="282" t="s">
        <v>2796</v>
      </c>
      <c r="E283" s="17" t="s">
        <v>1</v>
      </c>
      <c r="F283" s="283">
        <v>35.28</v>
      </c>
      <c r="G283" s="34"/>
      <c r="H283" s="39"/>
    </row>
    <row r="284" spans="1:8" s="2" customFormat="1" ht="16.899999999999999" customHeight="1">
      <c r="A284" s="34"/>
      <c r="B284" s="39"/>
      <c r="C284" s="282" t="s">
        <v>1</v>
      </c>
      <c r="D284" s="282" t="s">
        <v>433</v>
      </c>
      <c r="E284" s="17" t="s">
        <v>1</v>
      </c>
      <c r="F284" s="283">
        <v>-3.1520000000000001</v>
      </c>
      <c r="G284" s="34"/>
      <c r="H284" s="39"/>
    </row>
    <row r="285" spans="1:8" s="2" customFormat="1" ht="16.899999999999999" customHeight="1">
      <c r="A285" s="34"/>
      <c r="B285" s="39"/>
      <c r="C285" s="282" t="s">
        <v>1</v>
      </c>
      <c r="D285" s="282" t="s">
        <v>2797</v>
      </c>
      <c r="E285" s="17" t="s">
        <v>1</v>
      </c>
      <c r="F285" s="283">
        <v>0</v>
      </c>
      <c r="G285" s="34"/>
      <c r="H285" s="39"/>
    </row>
    <row r="286" spans="1:8" s="2" customFormat="1" ht="16.899999999999999" customHeight="1">
      <c r="A286" s="34"/>
      <c r="B286" s="39"/>
      <c r="C286" s="282" t="s">
        <v>1</v>
      </c>
      <c r="D286" s="282" t="s">
        <v>2798</v>
      </c>
      <c r="E286" s="17" t="s">
        <v>1</v>
      </c>
      <c r="F286" s="283">
        <v>86.31</v>
      </c>
      <c r="G286" s="34"/>
      <c r="H286" s="39"/>
    </row>
    <row r="287" spans="1:8" s="2" customFormat="1" ht="16.899999999999999" customHeight="1">
      <c r="A287" s="34"/>
      <c r="B287" s="39"/>
      <c r="C287" s="282" t="s">
        <v>1</v>
      </c>
      <c r="D287" s="282" t="s">
        <v>2799</v>
      </c>
      <c r="E287" s="17" t="s">
        <v>1</v>
      </c>
      <c r="F287" s="283">
        <v>-5.25</v>
      </c>
      <c r="G287" s="34"/>
      <c r="H287" s="39"/>
    </row>
    <row r="288" spans="1:8" s="2" customFormat="1" ht="16.899999999999999" customHeight="1">
      <c r="A288" s="34"/>
      <c r="B288" s="39"/>
      <c r="C288" s="282" t="s">
        <v>1</v>
      </c>
      <c r="D288" s="282" t="s">
        <v>2790</v>
      </c>
      <c r="E288" s="17" t="s">
        <v>1</v>
      </c>
      <c r="F288" s="283">
        <v>-3.6749999999999998</v>
      </c>
      <c r="G288" s="34"/>
      <c r="H288" s="39"/>
    </row>
    <row r="289" spans="1:8" s="2" customFormat="1" ht="16.899999999999999" customHeight="1">
      <c r="A289" s="34"/>
      <c r="B289" s="39"/>
      <c r="C289" s="282" t="s">
        <v>2767</v>
      </c>
      <c r="D289" s="282" t="s">
        <v>237</v>
      </c>
      <c r="E289" s="17" t="s">
        <v>1</v>
      </c>
      <c r="F289" s="283">
        <v>248.404</v>
      </c>
      <c r="G289" s="34"/>
      <c r="H289" s="39"/>
    </row>
    <row r="290" spans="1:8" s="2" customFormat="1" ht="16.899999999999999" customHeight="1">
      <c r="A290" s="34"/>
      <c r="B290" s="39"/>
      <c r="C290" s="284" t="s">
        <v>2877</v>
      </c>
      <c r="D290" s="34"/>
      <c r="E290" s="34"/>
      <c r="F290" s="34"/>
      <c r="G290" s="34"/>
      <c r="H290" s="39"/>
    </row>
    <row r="291" spans="1:8" s="2" customFormat="1" ht="16.899999999999999" customHeight="1">
      <c r="A291" s="34"/>
      <c r="B291" s="39"/>
      <c r="C291" s="282" t="s">
        <v>2786</v>
      </c>
      <c r="D291" s="282" t="s">
        <v>2787</v>
      </c>
      <c r="E291" s="17" t="s">
        <v>146</v>
      </c>
      <c r="F291" s="283">
        <v>248.404</v>
      </c>
      <c r="G291" s="34"/>
      <c r="H291" s="39"/>
    </row>
    <row r="292" spans="1:8" s="2" customFormat="1" ht="22.5">
      <c r="A292" s="34"/>
      <c r="B292" s="39"/>
      <c r="C292" s="282" t="s">
        <v>1528</v>
      </c>
      <c r="D292" s="282" t="s">
        <v>1529</v>
      </c>
      <c r="E292" s="17" t="s">
        <v>146</v>
      </c>
      <c r="F292" s="283">
        <v>372.03399999999999</v>
      </c>
      <c r="G292" s="34"/>
      <c r="H292" s="39"/>
    </row>
    <row r="293" spans="1:8" s="2" customFormat="1" ht="16.899999999999999" customHeight="1">
      <c r="A293" s="34"/>
      <c r="B293" s="39"/>
      <c r="C293" s="278" t="s">
        <v>157</v>
      </c>
      <c r="D293" s="279" t="s">
        <v>157</v>
      </c>
      <c r="E293" s="280" t="s">
        <v>146</v>
      </c>
      <c r="F293" s="281">
        <v>99.13</v>
      </c>
      <c r="G293" s="34"/>
      <c r="H293" s="39"/>
    </row>
    <row r="294" spans="1:8" s="2" customFormat="1" ht="16.899999999999999" customHeight="1">
      <c r="A294" s="34"/>
      <c r="B294" s="39"/>
      <c r="C294" s="282" t="s">
        <v>1</v>
      </c>
      <c r="D294" s="282" t="s">
        <v>696</v>
      </c>
      <c r="E294" s="17" t="s">
        <v>1</v>
      </c>
      <c r="F294" s="283">
        <v>0</v>
      </c>
      <c r="G294" s="34"/>
      <c r="H294" s="39"/>
    </row>
    <row r="295" spans="1:8" s="2" customFormat="1" ht="16.899999999999999" customHeight="1">
      <c r="A295" s="34"/>
      <c r="B295" s="39"/>
      <c r="C295" s="282" t="s">
        <v>1</v>
      </c>
      <c r="D295" s="282" t="s">
        <v>2806</v>
      </c>
      <c r="E295" s="17" t="s">
        <v>1</v>
      </c>
      <c r="F295" s="283">
        <v>20.78</v>
      </c>
      <c r="G295" s="34"/>
      <c r="H295" s="39"/>
    </row>
    <row r="296" spans="1:8" s="2" customFormat="1" ht="16.899999999999999" customHeight="1">
      <c r="A296" s="34"/>
      <c r="B296" s="39"/>
      <c r="C296" s="282" t="s">
        <v>1</v>
      </c>
      <c r="D296" s="282" t="s">
        <v>698</v>
      </c>
      <c r="E296" s="17" t="s">
        <v>1</v>
      </c>
      <c r="F296" s="283">
        <v>0</v>
      </c>
      <c r="G296" s="34"/>
      <c r="H296" s="39"/>
    </row>
    <row r="297" spans="1:8" s="2" customFormat="1" ht="16.899999999999999" customHeight="1">
      <c r="A297" s="34"/>
      <c r="B297" s="39"/>
      <c r="C297" s="282" t="s">
        <v>1</v>
      </c>
      <c r="D297" s="282" t="s">
        <v>2807</v>
      </c>
      <c r="E297" s="17" t="s">
        <v>1</v>
      </c>
      <c r="F297" s="283">
        <v>27.03</v>
      </c>
      <c r="G297" s="34"/>
      <c r="H297" s="39"/>
    </row>
    <row r="298" spans="1:8" s="2" customFormat="1" ht="16.899999999999999" customHeight="1">
      <c r="A298" s="34"/>
      <c r="B298" s="39"/>
      <c r="C298" s="282" t="s">
        <v>1</v>
      </c>
      <c r="D298" s="282" t="s">
        <v>709</v>
      </c>
      <c r="E298" s="17" t="s">
        <v>1</v>
      </c>
      <c r="F298" s="283">
        <v>0</v>
      </c>
      <c r="G298" s="34"/>
      <c r="H298" s="39"/>
    </row>
    <row r="299" spans="1:8" s="2" customFormat="1" ht="16.899999999999999" customHeight="1">
      <c r="A299" s="34"/>
      <c r="B299" s="39"/>
      <c r="C299" s="282" t="s">
        <v>1</v>
      </c>
      <c r="D299" s="282" t="s">
        <v>2808</v>
      </c>
      <c r="E299" s="17" t="s">
        <v>1</v>
      </c>
      <c r="F299" s="283">
        <v>7.18</v>
      </c>
      <c r="G299" s="34"/>
      <c r="H299" s="39"/>
    </row>
    <row r="300" spans="1:8" s="2" customFormat="1" ht="16.899999999999999" customHeight="1">
      <c r="A300" s="34"/>
      <c r="B300" s="39"/>
      <c r="C300" s="282" t="s">
        <v>1</v>
      </c>
      <c r="D300" s="282" t="s">
        <v>2795</v>
      </c>
      <c r="E300" s="17" t="s">
        <v>1</v>
      </c>
      <c r="F300" s="283">
        <v>0</v>
      </c>
      <c r="G300" s="34"/>
      <c r="H300" s="39"/>
    </row>
    <row r="301" spans="1:8" s="2" customFormat="1" ht="16.899999999999999" customHeight="1">
      <c r="A301" s="34"/>
      <c r="B301" s="39"/>
      <c r="C301" s="282" t="s">
        <v>1</v>
      </c>
      <c r="D301" s="282" t="s">
        <v>2809</v>
      </c>
      <c r="E301" s="17" t="s">
        <v>1</v>
      </c>
      <c r="F301" s="283">
        <v>6.15</v>
      </c>
      <c r="G301" s="34"/>
      <c r="H301" s="39"/>
    </row>
    <row r="302" spans="1:8" s="2" customFormat="1" ht="16.899999999999999" customHeight="1">
      <c r="A302" s="34"/>
      <c r="B302" s="39"/>
      <c r="C302" s="282" t="s">
        <v>1</v>
      </c>
      <c r="D302" s="282" t="s">
        <v>2797</v>
      </c>
      <c r="E302" s="17" t="s">
        <v>1</v>
      </c>
      <c r="F302" s="283">
        <v>0</v>
      </c>
      <c r="G302" s="34"/>
      <c r="H302" s="39"/>
    </row>
    <row r="303" spans="1:8" s="2" customFormat="1" ht="16.899999999999999" customHeight="1">
      <c r="A303" s="34"/>
      <c r="B303" s="39"/>
      <c r="C303" s="282" t="s">
        <v>1</v>
      </c>
      <c r="D303" s="282" t="s">
        <v>2810</v>
      </c>
      <c r="E303" s="17" t="s">
        <v>1</v>
      </c>
      <c r="F303" s="283">
        <v>37.99</v>
      </c>
      <c r="G303" s="34"/>
      <c r="H303" s="39"/>
    </row>
    <row r="304" spans="1:8" s="2" customFormat="1" ht="16.899999999999999" customHeight="1">
      <c r="A304" s="34"/>
      <c r="B304" s="39"/>
      <c r="C304" s="282" t="s">
        <v>157</v>
      </c>
      <c r="D304" s="282" t="s">
        <v>237</v>
      </c>
      <c r="E304" s="17" t="s">
        <v>1</v>
      </c>
      <c r="F304" s="283">
        <v>99.13</v>
      </c>
      <c r="G304" s="34"/>
      <c r="H304" s="39"/>
    </row>
    <row r="305" spans="1:8" s="2" customFormat="1" ht="16.899999999999999" customHeight="1">
      <c r="A305" s="34"/>
      <c r="B305" s="39"/>
      <c r="C305" s="284" t="s">
        <v>2877</v>
      </c>
      <c r="D305" s="34"/>
      <c r="E305" s="34"/>
      <c r="F305" s="34"/>
      <c r="G305" s="34"/>
      <c r="H305" s="39"/>
    </row>
    <row r="306" spans="1:8" s="2" customFormat="1" ht="16.899999999999999" customHeight="1">
      <c r="A306" s="34"/>
      <c r="B306" s="39"/>
      <c r="C306" s="282" t="s">
        <v>2844</v>
      </c>
      <c r="D306" s="282" t="s">
        <v>2845</v>
      </c>
      <c r="E306" s="17" t="s">
        <v>146</v>
      </c>
      <c r="F306" s="283">
        <v>99.13</v>
      </c>
      <c r="G306" s="34"/>
      <c r="H306" s="39"/>
    </row>
    <row r="307" spans="1:8" s="2" customFormat="1" ht="16.899999999999999" customHeight="1">
      <c r="A307" s="34"/>
      <c r="B307" s="39"/>
      <c r="C307" s="282" t="s">
        <v>2778</v>
      </c>
      <c r="D307" s="282" t="s">
        <v>2779</v>
      </c>
      <c r="E307" s="17" t="s">
        <v>146</v>
      </c>
      <c r="F307" s="283">
        <v>99.13</v>
      </c>
      <c r="G307" s="34"/>
      <c r="H307" s="39"/>
    </row>
    <row r="308" spans="1:8" s="2" customFormat="1" ht="22.5">
      <c r="A308" s="34"/>
      <c r="B308" s="39"/>
      <c r="C308" s="282" t="s">
        <v>1528</v>
      </c>
      <c r="D308" s="282" t="s">
        <v>1529</v>
      </c>
      <c r="E308" s="17" t="s">
        <v>146</v>
      </c>
      <c r="F308" s="283">
        <v>372.03399999999999</v>
      </c>
      <c r="G308" s="34"/>
      <c r="H308" s="39"/>
    </row>
    <row r="309" spans="1:8" s="2" customFormat="1" ht="22.5">
      <c r="A309" s="34"/>
      <c r="B309" s="39"/>
      <c r="C309" s="282" t="s">
        <v>619</v>
      </c>
      <c r="D309" s="282" t="s">
        <v>620</v>
      </c>
      <c r="E309" s="17" t="s">
        <v>146</v>
      </c>
      <c r="F309" s="283">
        <v>99.13</v>
      </c>
      <c r="G309" s="34"/>
      <c r="H309" s="39"/>
    </row>
    <row r="310" spans="1:8" s="2" customFormat="1" ht="16.899999999999999" customHeight="1">
      <c r="A310" s="34"/>
      <c r="B310" s="39"/>
      <c r="C310" s="282" t="s">
        <v>2818</v>
      </c>
      <c r="D310" s="282" t="s">
        <v>2819</v>
      </c>
      <c r="E310" s="17" t="s">
        <v>146</v>
      </c>
      <c r="F310" s="283">
        <v>99.13</v>
      </c>
      <c r="G310" s="34"/>
      <c r="H310" s="39"/>
    </row>
    <row r="311" spans="1:8" s="2" customFormat="1" ht="16.899999999999999" customHeight="1">
      <c r="A311" s="34"/>
      <c r="B311" s="39"/>
      <c r="C311" s="278" t="s">
        <v>2771</v>
      </c>
      <c r="D311" s="279" t="s">
        <v>2772</v>
      </c>
      <c r="E311" s="280" t="s">
        <v>146</v>
      </c>
      <c r="F311" s="281">
        <v>99.13</v>
      </c>
      <c r="G311" s="34"/>
      <c r="H311" s="39"/>
    </row>
    <row r="312" spans="1:8" s="2" customFormat="1" ht="16.899999999999999" customHeight="1">
      <c r="A312" s="34"/>
      <c r="B312" s="39"/>
      <c r="C312" s="282" t="s">
        <v>1</v>
      </c>
      <c r="D312" s="282" t="s">
        <v>696</v>
      </c>
      <c r="E312" s="17" t="s">
        <v>1</v>
      </c>
      <c r="F312" s="283">
        <v>0</v>
      </c>
      <c r="G312" s="34"/>
      <c r="H312" s="39"/>
    </row>
    <row r="313" spans="1:8" s="2" customFormat="1" ht="16.899999999999999" customHeight="1">
      <c r="A313" s="34"/>
      <c r="B313" s="39"/>
      <c r="C313" s="282" t="s">
        <v>1</v>
      </c>
      <c r="D313" s="282" t="s">
        <v>2806</v>
      </c>
      <c r="E313" s="17" t="s">
        <v>1</v>
      </c>
      <c r="F313" s="283">
        <v>20.78</v>
      </c>
      <c r="G313" s="34"/>
      <c r="H313" s="39"/>
    </row>
    <row r="314" spans="1:8" s="2" customFormat="1" ht="16.899999999999999" customHeight="1">
      <c r="A314" s="34"/>
      <c r="B314" s="39"/>
      <c r="C314" s="282" t="s">
        <v>1</v>
      </c>
      <c r="D314" s="282" t="s">
        <v>698</v>
      </c>
      <c r="E314" s="17" t="s">
        <v>1</v>
      </c>
      <c r="F314" s="283">
        <v>0</v>
      </c>
      <c r="G314" s="34"/>
      <c r="H314" s="39"/>
    </row>
    <row r="315" spans="1:8" s="2" customFormat="1" ht="16.899999999999999" customHeight="1">
      <c r="A315" s="34"/>
      <c r="B315" s="39"/>
      <c r="C315" s="282" t="s">
        <v>1</v>
      </c>
      <c r="D315" s="282" t="s">
        <v>2807</v>
      </c>
      <c r="E315" s="17" t="s">
        <v>1</v>
      </c>
      <c r="F315" s="283">
        <v>27.03</v>
      </c>
      <c r="G315" s="34"/>
      <c r="H315" s="39"/>
    </row>
    <row r="316" spans="1:8" s="2" customFormat="1" ht="16.899999999999999" customHeight="1">
      <c r="A316" s="34"/>
      <c r="B316" s="39"/>
      <c r="C316" s="282" t="s">
        <v>1</v>
      </c>
      <c r="D316" s="282" t="s">
        <v>709</v>
      </c>
      <c r="E316" s="17" t="s">
        <v>1</v>
      </c>
      <c r="F316" s="283">
        <v>0</v>
      </c>
      <c r="G316" s="34"/>
      <c r="H316" s="39"/>
    </row>
    <row r="317" spans="1:8" s="2" customFormat="1" ht="16.899999999999999" customHeight="1">
      <c r="A317" s="34"/>
      <c r="B317" s="39"/>
      <c r="C317" s="282" t="s">
        <v>1</v>
      </c>
      <c r="D317" s="282" t="s">
        <v>2808</v>
      </c>
      <c r="E317" s="17" t="s">
        <v>1</v>
      </c>
      <c r="F317" s="283">
        <v>7.18</v>
      </c>
      <c r="G317" s="34"/>
      <c r="H317" s="39"/>
    </row>
    <row r="318" spans="1:8" s="2" customFormat="1" ht="16.899999999999999" customHeight="1">
      <c r="A318" s="34"/>
      <c r="B318" s="39"/>
      <c r="C318" s="282" t="s">
        <v>1</v>
      </c>
      <c r="D318" s="282" t="s">
        <v>2795</v>
      </c>
      <c r="E318" s="17" t="s">
        <v>1</v>
      </c>
      <c r="F318" s="283">
        <v>0</v>
      </c>
      <c r="G318" s="34"/>
      <c r="H318" s="39"/>
    </row>
    <row r="319" spans="1:8" s="2" customFormat="1" ht="16.899999999999999" customHeight="1">
      <c r="A319" s="34"/>
      <c r="B319" s="39"/>
      <c r="C319" s="282" t="s">
        <v>1</v>
      </c>
      <c r="D319" s="282" t="s">
        <v>2809</v>
      </c>
      <c r="E319" s="17" t="s">
        <v>1</v>
      </c>
      <c r="F319" s="283">
        <v>6.15</v>
      </c>
      <c r="G319" s="34"/>
      <c r="H319" s="39"/>
    </row>
    <row r="320" spans="1:8" s="2" customFormat="1" ht="16.899999999999999" customHeight="1">
      <c r="A320" s="34"/>
      <c r="B320" s="39"/>
      <c r="C320" s="282" t="s">
        <v>1</v>
      </c>
      <c r="D320" s="282" t="s">
        <v>2797</v>
      </c>
      <c r="E320" s="17" t="s">
        <v>1</v>
      </c>
      <c r="F320" s="283">
        <v>0</v>
      </c>
      <c r="G320" s="34"/>
      <c r="H320" s="39"/>
    </row>
    <row r="321" spans="1:8" s="2" customFormat="1" ht="16.899999999999999" customHeight="1">
      <c r="A321" s="34"/>
      <c r="B321" s="39"/>
      <c r="C321" s="282" t="s">
        <v>1</v>
      </c>
      <c r="D321" s="282" t="s">
        <v>2810</v>
      </c>
      <c r="E321" s="17" t="s">
        <v>1</v>
      </c>
      <c r="F321" s="283">
        <v>37.99</v>
      </c>
      <c r="G321" s="34"/>
      <c r="H321" s="39"/>
    </row>
    <row r="322" spans="1:8" s="2" customFormat="1" ht="16.899999999999999" customHeight="1">
      <c r="A322" s="34"/>
      <c r="B322" s="39"/>
      <c r="C322" s="282" t="s">
        <v>2771</v>
      </c>
      <c r="D322" s="282" t="s">
        <v>237</v>
      </c>
      <c r="E322" s="17" t="s">
        <v>1</v>
      </c>
      <c r="F322" s="283">
        <v>99.13</v>
      </c>
      <c r="G322" s="34"/>
      <c r="H322" s="39"/>
    </row>
    <row r="323" spans="1:8" s="2" customFormat="1" ht="16.899999999999999" customHeight="1">
      <c r="A323" s="34"/>
      <c r="B323" s="39"/>
      <c r="C323" s="284" t="s">
        <v>2877</v>
      </c>
      <c r="D323" s="34"/>
      <c r="E323" s="34"/>
      <c r="F323" s="34"/>
      <c r="G323" s="34"/>
      <c r="H323" s="39"/>
    </row>
    <row r="324" spans="1:8" s="2" customFormat="1" ht="16.899999999999999" customHeight="1">
      <c r="A324" s="34"/>
      <c r="B324" s="39"/>
      <c r="C324" s="282" t="s">
        <v>2803</v>
      </c>
      <c r="D324" s="282" t="s">
        <v>2804</v>
      </c>
      <c r="E324" s="17" t="s">
        <v>146</v>
      </c>
      <c r="F324" s="283">
        <v>99.13</v>
      </c>
      <c r="G324" s="34"/>
      <c r="H324" s="39"/>
    </row>
    <row r="325" spans="1:8" s="2" customFormat="1" ht="16.899999999999999" customHeight="1">
      <c r="A325" s="34"/>
      <c r="B325" s="39"/>
      <c r="C325" s="282" t="s">
        <v>2860</v>
      </c>
      <c r="D325" s="282" t="s">
        <v>2861</v>
      </c>
      <c r="E325" s="17" t="s">
        <v>146</v>
      </c>
      <c r="F325" s="283">
        <v>99.13</v>
      </c>
      <c r="G325" s="34"/>
      <c r="H325" s="39"/>
    </row>
    <row r="326" spans="1:8" s="2" customFormat="1" ht="22.5">
      <c r="A326" s="34"/>
      <c r="B326" s="39"/>
      <c r="C326" s="282" t="s">
        <v>2863</v>
      </c>
      <c r="D326" s="282" t="s">
        <v>2864</v>
      </c>
      <c r="E326" s="17" t="s">
        <v>146</v>
      </c>
      <c r="F326" s="283">
        <v>693.91</v>
      </c>
      <c r="G326" s="34"/>
      <c r="H326" s="39"/>
    </row>
    <row r="327" spans="1:8" s="2" customFormat="1" ht="16.899999999999999" customHeight="1">
      <c r="A327" s="34"/>
      <c r="B327" s="39"/>
      <c r="C327" s="282" t="s">
        <v>2867</v>
      </c>
      <c r="D327" s="282" t="s">
        <v>2868</v>
      </c>
      <c r="E327" s="17" t="s">
        <v>146</v>
      </c>
      <c r="F327" s="283">
        <v>99.13</v>
      </c>
      <c r="G327" s="34"/>
      <c r="H327" s="39"/>
    </row>
    <row r="328" spans="1:8" s="2" customFormat="1" ht="16.899999999999999" customHeight="1">
      <c r="A328" s="34"/>
      <c r="B328" s="39"/>
      <c r="C328" s="282" t="s">
        <v>2870</v>
      </c>
      <c r="D328" s="282" t="s">
        <v>2871</v>
      </c>
      <c r="E328" s="17" t="s">
        <v>146</v>
      </c>
      <c r="F328" s="283">
        <v>99.13</v>
      </c>
      <c r="G328" s="34"/>
      <c r="H328" s="39"/>
    </row>
    <row r="329" spans="1:8" s="2" customFormat="1" ht="16.899999999999999" customHeight="1">
      <c r="A329" s="34"/>
      <c r="B329" s="39"/>
      <c r="C329" s="278" t="s">
        <v>169</v>
      </c>
      <c r="D329" s="279" t="s">
        <v>170</v>
      </c>
      <c r="E329" s="280" t="s">
        <v>146</v>
      </c>
      <c r="F329" s="281">
        <v>99.77</v>
      </c>
      <c r="G329" s="34"/>
      <c r="H329" s="39"/>
    </row>
    <row r="330" spans="1:8" s="2" customFormat="1" ht="16.899999999999999" customHeight="1">
      <c r="A330" s="34"/>
      <c r="B330" s="39"/>
      <c r="C330" s="282" t="s">
        <v>1</v>
      </c>
      <c r="D330" s="282" t="s">
        <v>1074</v>
      </c>
      <c r="E330" s="17" t="s">
        <v>1</v>
      </c>
      <c r="F330" s="283">
        <v>0</v>
      </c>
      <c r="G330" s="34"/>
      <c r="H330" s="39"/>
    </row>
    <row r="331" spans="1:8" s="2" customFormat="1" ht="16.899999999999999" customHeight="1">
      <c r="A331" s="34"/>
      <c r="B331" s="39"/>
      <c r="C331" s="282" t="s">
        <v>169</v>
      </c>
      <c r="D331" s="282" t="s">
        <v>2840</v>
      </c>
      <c r="E331" s="17" t="s">
        <v>1</v>
      </c>
      <c r="F331" s="283">
        <v>99.77</v>
      </c>
      <c r="G331" s="34"/>
      <c r="H331" s="39"/>
    </row>
    <row r="332" spans="1:8" s="2" customFormat="1" ht="16.899999999999999" customHeight="1">
      <c r="A332" s="34"/>
      <c r="B332" s="39"/>
      <c r="C332" s="284" t="s">
        <v>2877</v>
      </c>
      <c r="D332" s="34"/>
      <c r="E332" s="34"/>
      <c r="F332" s="34"/>
      <c r="G332" s="34"/>
      <c r="H332" s="39"/>
    </row>
    <row r="333" spans="1:8" s="2" customFormat="1" ht="16.899999999999999" customHeight="1">
      <c r="A333" s="34"/>
      <c r="B333" s="39"/>
      <c r="C333" s="282" t="s">
        <v>1071</v>
      </c>
      <c r="D333" s="282" t="s">
        <v>1072</v>
      </c>
      <c r="E333" s="17" t="s">
        <v>146</v>
      </c>
      <c r="F333" s="283">
        <v>99.77</v>
      </c>
      <c r="G333" s="34"/>
      <c r="H333" s="39"/>
    </row>
    <row r="334" spans="1:8" s="2" customFormat="1" ht="16.899999999999999" customHeight="1">
      <c r="A334" s="34"/>
      <c r="B334" s="39"/>
      <c r="C334" s="282" t="s">
        <v>886</v>
      </c>
      <c r="D334" s="282" t="s">
        <v>887</v>
      </c>
      <c r="E334" s="17" t="s">
        <v>146</v>
      </c>
      <c r="F334" s="283">
        <v>199.54</v>
      </c>
      <c r="G334" s="34"/>
      <c r="H334" s="39"/>
    </row>
    <row r="335" spans="1:8" s="2" customFormat="1" ht="16.899999999999999" customHeight="1">
      <c r="A335" s="34"/>
      <c r="B335" s="39"/>
      <c r="C335" s="282" t="s">
        <v>915</v>
      </c>
      <c r="D335" s="282" t="s">
        <v>916</v>
      </c>
      <c r="E335" s="17" t="s">
        <v>146</v>
      </c>
      <c r="F335" s="283">
        <v>99.77</v>
      </c>
      <c r="G335" s="34"/>
      <c r="H335" s="39"/>
    </row>
    <row r="336" spans="1:8" s="2" customFormat="1" ht="16.899999999999999" customHeight="1">
      <c r="A336" s="34"/>
      <c r="B336" s="39"/>
      <c r="C336" s="282" t="s">
        <v>1067</v>
      </c>
      <c r="D336" s="282" t="s">
        <v>1068</v>
      </c>
      <c r="E336" s="17" t="s">
        <v>146</v>
      </c>
      <c r="F336" s="283">
        <v>99.77</v>
      </c>
      <c r="G336" s="34"/>
      <c r="H336" s="39"/>
    </row>
    <row r="337" spans="1:8" s="2" customFormat="1" ht="16.899999999999999" customHeight="1">
      <c r="A337" s="34"/>
      <c r="B337" s="39"/>
      <c r="C337" s="282" t="s">
        <v>717</v>
      </c>
      <c r="D337" s="282" t="s">
        <v>718</v>
      </c>
      <c r="E337" s="17" t="s">
        <v>227</v>
      </c>
      <c r="F337" s="283">
        <v>19.954000000000001</v>
      </c>
      <c r="G337" s="34"/>
      <c r="H337" s="39"/>
    </row>
    <row r="338" spans="1:8" s="2" customFormat="1" ht="16.899999999999999" customHeight="1">
      <c r="A338" s="34"/>
      <c r="B338" s="39"/>
      <c r="C338" s="282" t="s">
        <v>920</v>
      </c>
      <c r="D338" s="282" t="s">
        <v>921</v>
      </c>
      <c r="E338" s="17" t="s">
        <v>146</v>
      </c>
      <c r="F338" s="283">
        <v>109.747</v>
      </c>
      <c r="G338" s="34"/>
      <c r="H338" s="39"/>
    </row>
    <row r="339" spans="1:8" s="2" customFormat="1" ht="16.899999999999999" customHeight="1">
      <c r="A339" s="34"/>
      <c r="B339" s="39"/>
      <c r="C339" s="282" t="s">
        <v>892</v>
      </c>
      <c r="D339" s="282" t="s">
        <v>893</v>
      </c>
      <c r="E339" s="17" t="s">
        <v>146</v>
      </c>
      <c r="F339" s="283">
        <v>203.53100000000001</v>
      </c>
      <c r="G339" s="34"/>
      <c r="H339" s="39"/>
    </row>
    <row r="340" spans="1:8" s="2" customFormat="1" ht="16.899999999999999" customHeight="1">
      <c r="A340" s="34"/>
      <c r="B340" s="39"/>
      <c r="C340" s="278" t="s">
        <v>2774</v>
      </c>
      <c r="D340" s="279" t="s">
        <v>2774</v>
      </c>
      <c r="E340" s="280" t="s">
        <v>146</v>
      </c>
      <c r="F340" s="281">
        <v>24.5</v>
      </c>
      <c r="G340" s="34"/>
      <c r="H340" s="39"/>
    </row>
    <row r="341" spans="1:8" s="2" customFormat="1" ht="16.899999999999999" customHeight="1">
      <c r="A341" s="34"/>
      <c r="B341" s="39"/>
      <c r="C341" s="282" t="s">
        <v>1</v>
      </c>
      <c r="D341" s="282" t="s">
        <v>2784</v>
      </c>
      <c r="E341" s="17" t="s">
        <v>1</v>
      </c>
      <c r="F341" s="283">
        <v>0</v>
      </c>
      <c r="G341" s="34"/>
      <c r="H341" s="39"/>
    </row>
    <row r="342" spans="1:8" s="2" customFormat="1" ht="16.899999999999999" customHeight="1">
      <c r="A342" s="34"/>
      <c r="B342" s="39"/>
      <c r="C342" s="282" t="s">
        <v>2774</v>
      </c>
      <c r="D342" s="282" t="s">
        <v>2785</v>
      </c>
      <c r="E342" s="17" t="s">
        <v>1</v>
      </c>
      <c r="F342" s="283">
        <v>24.5</v>
      </c>
      <c r="G342" s="34"/>
      <c r="H342" s="39"/>
    </row>
    <row r="343" spans="1:8" s="2" customFormat="1" ht="16.899999999999999" customHeight="1">
      <c r="A343" s="34"/>
      <c r="B343" s="39"/>
      <c r="C343" s="284" t="s">
        <v>2877</v>
      </c>
      <c r="D343" s="34"/>
      <c r="E343" s="34"/>
      <c r="F343" s="34"/>
      <c r="G343" s="34"/>
      <c r="H343" s="39"/>
    </row>
    <row r="344" spans="1:8" s="2" customFormat="1" ht="16.899999999999999" customHeight="1">
      <c r="A344" s="34"/>
      <c r="B344" s="39"/>
      <c r="C344" s="282" t="s">
        <v>2781</v>
      </c>
      <c r="D344" s="282" t="s">
        <v>2782</v>
      </c>
      <c r="E344" s="17" t="s">
        <v>146</v>
      </c>
      <c r="F344" s="283">
        <v>24.5</v>
      </c>
      <c r="G344" s="34"/>
      <c r="H344" s="39"/>
    </row>
    <row r="345" spans="1:8" s="2" customFormat="1" ht="22.5">
      <c r="A345" s="34"/>
      <c r="B345" s="39"/>
      <c r="C345" s="282" t="s">
        <v>1528</v>
      </c>
      <c r="D345" s="282" t="s">
        <v>1529</v>
      </c>
      <c r="E345" s="17" t="s">
        <v>146</v>
      </c>
      <c r="F345" s="283">
        <v>372.03399999999999</v>
      </c>
      <c r="G345" s="34"/>
      <c r="H345" s="39"/>
    </row>
    <row r="346" spans="1:8" s="2" customFormat="1" ht="7.35" customHeight="1">
      <c r="A346" s="34"/>
      <c r="B346" s="146"/>
      <c r="C346" s="147"/>
      <c r="D346" s="147"/>
      <c r="E346" s="147"/>
      <c r="F346" s="147"/>
      <c r="G346" s="147"/>
      <c r="H346" s="39"/>
    </row>
    <row r="347" spans="1:8" s="2" customFormat="1" ht="11.25">
      <c r="A347" s="34"/>
      <c r="B347" s="34"/>
      <c r="C347" s="34"/>
      <c r="D347" s="34"/>
      <c r="E347" s="34"/>
      <c r="F347" s="34"/>
      <c r="G347" s="34"/>
      <c r="H347" s="34"/>
    </row>
  </sheetData>
  <sheetProtection algorithmName="SHA-512" hashValue="B2Q7WFHD2EuHx6hg2ND/GN7iaFD8yXfbhp0qRy51mZXHRdhi9UqwWd36T4rgsAyDJsnzbcn1ANWzUGeqkdEvPA==" saltValue="2aZSat8S6UhB6ngfVikdLy4hPyjO0pNzNh/53To9q3enwIqTT0BHrfIzAu3II7dT08qou8T9jBE4Z5kJS6NWO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96</v>
      </c>
      <c r="AZ2" s="115" t="s">
        <v>140</v>
      </c>
      <c r="BA2" s="115" t="s">
        <v>141</v>
      </c>
      <c r="BB2" s="115" t="s">
        <v>142</v>
      </c>
      <c r="BC2" s="115" t="s">
        <v>143</v>
      </c>
      <c r="BD2" s="115" t="s">
        <v>87</v>
      </c>
    </row>
    <row r="3" spans="1:5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  <c r="AZ3" s="115" t="s">
        <v>144</v>
      </c>
      <c r="BA3" s="115" t="s">
        <v>145</v>
      </c>
      <c r="BB3" s="115" t="s">
        <v>146</v>
      </c>
      <c r="BC3" s="115" t="s">
        <v>147</v>
      </c>
      <c r="BD3" s="115" t="s">
        <v>87</v>
      </c>
    </row>
    <row r="4" spans="1:5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  <c r="AZ4" s="115" t="s">
        <v>149</v>
      </c>
      <c r="BA4" s="115" t="s">
        <v>150</v>
      </c>
      <c r="BB4" s="115" t="s">
        <v>146</v>
      </c>
      <c r="BC4" s="115" t="s">
        <v>151</v>
      </c>
      <c r="BD4" s="115" t="s">
        <v>87</v>
      </c>
    </row>
    <row r="5" spans="1:56" s="1" customFormat="1" ht="6.95" customHeight="1">
      <c r="B5" s="20"/>
      <c r="L5" s="20"/>
      <c r="AZ5" s="115" t="s">
        <v>152</v>
      </c>
      <c r="BA5" s="115" t="s">
        <v>152</v>
      </c>
      <c r="BB5" s="115" t="s">
        <v>146</v>
      </c>
      <c r="BC5" s="115" t="s">
        <v>153</v>
      </c>
      <c r="BD5" s="115" t="s">
        <v>87</v>
      </c>
    </row>
    <row r="6" spans="1:56" s="1" customFormat="1" ht="12" customHeight="1">
      <c r="B6" s="20"/>
      <c r="D6" s="120" t="s">
        <v>17</v>
      </c>
      <c r="L6" s="20"/>
      <c r="AZ6" s="115" t="s">
        <v>154</v>
      </c>
      <c r="BA6" s="115" t="s">
        <v>155</v>
      </c>
      <c r="BB6" s="115" t="s">
        <v>146</v>
      </c>
      <c r="BC6" s="115" t="s">
        <v>156</v>
      </c>
      <c r="BD6" s="115" t="s">
        <v>87</v>
      </c>
    </row>
    <row r="7" spans="1:5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  <c r="AZ7" s="115" t="s">
        <v>157</v>
      </c>
      <c r="BA7" s="115" t="s">
        <v>158</v>
      </c>
      <c r="BB7" s="115" t="s">
        <v>146</v>
      </c>
      <c r="BC7" s="115" t="s">
        <v>159</v>
      </c>
      <c r="BD7" s="115" t="s">
        <v>87</v>
      </c>
    </row>
    <row r="8" spans="1:56">
      <c r="B8" s="20"/>
      <c r="D8" s="120" t="s">
        <v>160</v>
      </c>
      <c r="L8" s="20"/>
      <c r="AZ8" s="115" t="s">
        <v>161</v>
      </c>
      <c r="BA8" s="115" t="s">
        <v>162</v>
      </c>
      <c r="BB8" s="115" t="s">
        <v>146</v>
      </c>
      <c r="BC8" s="115" t="s">
        <v>163</v>
      </c>
      <c r="BD8" s="115" t="s">
        <v>87</v>
      </c>
    </row>
    <row r="9" spans="1:56" s="1" customFormat="1" ht="16.5" customHeight="1">
      <c r="B9" s="20"/>
      <c r="E9" s="331" t="s">
        <v>164</v>
      </c>
      <c r="F9" s="312"/>
      <c r="G9" s="312"/>
      <c r="H9" s="312"/>
      <c r="L9" s="20"/>
      <c r="AZ9" s="115" t="s">
        <v>165</v>
      </c>
      <c r="BA9" s="115" t="s">
        <v>166</v>
      </c>
      <c r="BB9" s="115" t="s">
        <v>146</v>
      </c>
      <c r="BC9" s="115" t="s">
        <v>167</v>
      </c>
      <c r="BD9" s="115" t="s">
        <v>87</v>
      </c>
    </row>
    <row r="10" spans="1:56" s="1" customFormat="1" ht="12" customHeight="1">
      <c r="B10" s="20"/>
      <c r="D10" s="120" t="s">
        <v>168</v>
      </c>
      <c r="L10" s="20"/>
      <c r="AZ10" s="115" t="s">
        <v>169</v>
      </c>
      <c r="BA10" s="115" t="s">
        <v>170</v>
      </c>
      <c r="BB10" s="115" t="s">
        <v>146</v>
      </c>
      <c r="BC10" s="115" t="s">
        <v>171</v>
      </c>
      <c r="BD10" s="115" t="s">
        <v>87</v>
      </c>
    </row>
    <row r="11" spans="1:56" s="2" customFormat="1" ht="16.5" customHeight="1">
      <c r="A11" s="34"/>
      <c r="B11" s="39"/>
      <c r="C11" s="34"/>
      <c r="D11" s="34"/>
      <c r="E11" s="333" t="s">
        <v>172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15" t="s">
        <v>173</v>
      </c>
      <c r="BA11" s="115" t="s">
        <v>174</v>
      </c>
      <c r="BB11" s="115" t="s">
        <v>146</v>
      </c>
      <c r="BC11" s="115" t="s">
        <v>175</v>
      </c>
      <c r="BD11" s="115" t="s">
        <v>87</v>
      </c>
    </row>
    <row r="12" spans="1:5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15" t="s">
        <v>177</v>
      </c>
      <c r="BA12" s="115" t="s">
        <v>178</v>
      </c>
      <c r="BB12" s="115" t="s">
        <v>146</v>
      </c>
      <c r="BC12" s="115" t="s">
        <v>179</v>
      </c>
      <c r="BD12" s="115" t="s">
        <v>87</v>
      </c>
    </row>
    <row r="13" spans="1:56" s="2" customFormat="1" ht="16.5" customHeight="1">
      <c r="A13" s="34"/>
      <c r="B13" s="39"/>
      <c r="C13" s="34"/>
      <c r="D13" s="34"/>
      <c r="E13" s="335" t="s">
        <v>180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15" t="s">
        <v>181</v>
      </c>
      <c r="BA13" s="115" t="s">
        <v>182</v>
      </c>
      <c r="BB13" s="115" t="s">
        <v>146</v>
      </c>
      <c r="BC13" s="115" t="s">
        <v>183</v>
      </c>
      <c r="BD13" s="115" t="s">
        <v>87</v>
      </c>
    </row>
    <row r="14" spans="1:5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35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36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ROUND(J144,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ROUND((SUM(BE144:BE1128)),  2)</f>
        <v>0</v>
      </c>
      <c r="G37" s="34"/>
      <c r="H37" s="34"/>
      <c r="I37" s="131">
        <v>0.21</v>
      </c>
      <c r="J37" s="130">
        <f>ROUND(((SUM(BE144:BE1128))*I37),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ROUND((SUM(BF144:BF1128)),  2)</f>
        <v>0</v>
      </c>
      <c r="G38" s="34"/>
      <c r="H38" s="34"/>
      <c r="I38" s="131">
        <v>0.15</v>
      </c>
      <c r="J38" s="130">
        <f>ROUND(((SUM(BF144:BF1128))*I38),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ROUND((SUM(BG144:BG1128)),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ROUND((SUM(BH144:BH1128)),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ROUND((SUM(BI144:BI1128)),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172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01 - SO 01 - STAVEBNĚ KONSTRUKČNÍ ŘEŠENÍ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Ladislav Pekárek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J144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189</v>
      </c>
      <c r="E101" s="157"/>
      <c r="F101" s="157"/>
      <c r="G101" s="157"/>
      <c r="H101" s="157"/>
      <c r="I101" s="157"/>
      <c r="J101" s="158">
        <f>J145</f>
        <v>0</v>
      </c>
      <c r="K101" s="155"/>
      <c r="L101" s="159"/>
    </row>
    <row r="102" spans="1:47" s="9" customFormat="1" ht="24.95" customHeight="1">
      <c r="B102" s="154"/>
      <c r="C102" s="155"/>
      <c r="D102" s="156" t="s">
        <v>190</v>
      </c>
      <c r="E102" s="157"/>
      <c r="F102" s="157"/>
      <c r="G102" s="157"/>
      <c r="H102" s="157"/>
      <c r="I102" s="157"/>
      <c r="J102" s="158">
        <f>J159</f>
        <v>0</v>
      </c>
      <c r="K102" s="155"/>
      <c r="L102" s="159"/>
    </row>
    <row r="103" spans="1:47" s="9" customFormat="1" ht="24.95" customHeight="1">
      <c r="B103" s="154"/>
      <c r="C103" s="155"/>
      <c r="D103" s="156" t="s">
        <v>191</v>
      </c>
      <c r="E103" s="157"/>
      <c r="F103" s="157"/>
      <c r="G103" s="157"/>
      <c r="H103" s="157"/>
      <c r="I103" s="157"/>
      <c r="J103" s="158">
        <f>J181</f>
        <v>0</v>
      </c>
      <c r="K103" s="155"/>
      <c r="L103" s="159"/>
    </row>
    <row r="104" spans="1:47" s="9" customFormat="1" ht="24.95" customHeight="1">
      <c r="B104" s="154"/>
      <c r="C104" s="155"/>
      <c r="D104" s="156" t="s">
        <v>192</v>
      </c>
      <c r="E104" s="157"/>
      <c r="F104" s="157"/>
      <c r="G104" s="157"/>
      <c r="H104" s="157"/>
      <c r="I104" s="157"/>
      <c r="J104" s="158">
        <f>J245</f>
        <v>0</v>
      </c>
      <c r="K104" s="155"/>
      <c r="L104" s="159"/>
    </row>
    <row r="105" spans="1:47" s="9" customFormat="1" ht="24.95" customHeight="1">
      <c r="B105" s="154"/>
      <c r="C105" s="155"/>
      <c r="D105" s="156" t="s">
        <v>193</v>
      </c>
      <c r="E105" s="157"/>
      <c r="F105" s="157"/>
      <c r="G105" s="157"/>
      <c r="H105" s="157"/>
      <c r="I105" s="157"/>
      <c r="J105" s="158">
        <f>J265</f>
        <v>0</v>
      </c>
      <c r="K105" s="155"/>
      <c r="L105" s="159"/>
    </row>
    <row r="106" spans="1:47" s="9" customFormat="1" ht="24.95" customHeight="1">
      <c r="B106" s="154"/>
      <c r="C106" s="155"/>
      <c r="D106" s="156" t="s">
        <v>194</v>
      </c>
      <c r="E106" s="157"/>
      <c r="F106" s="157"/>
      <c r="G106" s="157"/>
      <c r="H106" s="157"/>
      <c r="I106" s="157"/>
      <c r="J106" s="158">
        <f>J446</f>
        <v>0</v>
      </c>
      <c r="K106" s="155"/>
      <c r="L106" s="159"/>
    </row>
    <row r="107" spans="1:47" s="9" customFormat="1" ht="24.95" customHeight="1">
      <c r="B107" s="154"/>
      <c r="C107" s="155"/>
      <c r="D107" s="156" t="s">
        <v>195</v>
      </c>
      <c r="E107" s="157"/>
      <c r="F107" s="157"/>
      <c r="G107" s="157"/>
      <c r="H107" s="157"/>
      <c r="I107" s="157"/>
      <c r="J107" s="158">
        <f>J604</f>
        <v>0</v>
      </c>
      <c r="K107" s="155"/>
      <c r="L107" s="159"/>
    </row>
    <row r="108" spans="1:47" s="9" customFormat="1" ht="24.95" customHeight="1">
      <c r="B108" s="154"/>
      <c r="C108" s="155"/>
      <c r="D108" s="156" t="s">
        <v>196</v>
      </c>
      <c r="E108" s="157"/>
      <c r="F108" s="157"/>
      <c r="G108" s="157"/>
      <c r="H108" s="157"/>
      <c r="I108" s="157"/>
      <c r="J108" s="158">
        <f>J611</f>
        <v>0</v>
      </c>
      <c r="K108" s="155"/>
      <c r="L108" s="159"/>
    </row>
    <row r="109" spans="1:47" s="9" customFormat="1" ht="24.95" customHeight="1">
      <c r="B109" s="154"/>
      <c r="C109" s="155"/>
      <c r="D109" s="156" t="s">
        <v>197</v>
      </c>
      <c r="E109" s="157"/>
      <c r="F109" s="157"/>
      <c r="G109" s="157"/>
      <c r="H109" s="157"/>
      <c r="I109" s="157"/>
      <c r="J109" s="158">
        <f>J613</f>
        <v>0</v>
      </c>
      <c r="K109" s="155"/>
      <c r="L109" s="159"/>
    </row>
    <row r="110" spans="1:47" s="9" customFormat="1" ht="24.95" customHeight="1">
      <c r="B110" s="154"/>
      <c r="C110" s="155"/>
      <c r="D110" s="156" t="s">
        <v>198</v>
      </c>
      <c r="E110" s="157"/>
      <c r="F110" s="157"/>
      <c r="G110" s="157"/>
      <c r="H110" s="157"/>
      <c r="I110" s="157"/>
      <c r="J110" s="158">
        <f>J641</f>
        <v>0</v>
      </c>
      <c r="K110" s="155"/>
      <c r="L110" s="159"/>
    </row>
    <row r="111" spans="1:47" s="9" customFormat="1" ht="24.95" customHeight="1">
      <c r="B111" s="154"/>
      <c r="C111" s="155"/>
      <c r="D111" s="156" t="s">
        <v>199</v>
      </c>
      <c r="E111" s="157"/>
      <c r="F111" s="157"/>
      <c r="G111" s="157"/>
      <c r="H111" s="157"/>
      <c r="I111" s="157"/>
      <c r="J111" s="158">
        <f>J674</f>
        <v>0</v>
      </c>
      <c r="K111" s="155"/>
      <c r="L111" s="159"/>
    </row>
    <row r="112" spans="1:47" s="9" customFormat="1" ht="24.95" customHeight="1">
      <c r="B112" s="154"/>
      <c r="C112" s="155"/>
      <c r="D112" s="156" t="s">
        <v>200</v>
      </c>
      <c r="E112" s="157"/>
      <c r="F112" s="157"/>
      <c r="G112" s="157"/>
      <c r="H112" s="157"/>
      <c r="I112" s="157"/>
      <c r="J112" s="158">
        <f>J832</f>
        <v>0</v>
      </c>
      <c r="K112" s="155"/>
      <c r="L112" s="159"/>
    </row>
    <row r="113" spans="1:31" s="9" customFormat="1" ht="24.95" customHeight="1">
      <c r="B113" s="154"/>
      <c r="C113" s="155"/>
      <c r="D113" s="156" t="s">
        <v>201</v>
      </c>
      <c r="E113" s="157"/>
      <c r="F113" s="157"/>
      <c r="G113" s="157"/>
      <c r="H113" s="157"/>
      <c r="I113" s="157"/>
      <c r="J113" s="158">
        <f>J849</f>
        <v>0</v>
      </c>
      <c r="K113" s="155"/>
      <c r="L113" s="159"/>
    </row>
    <row r="114" spans="1:31" s="9" customFormat="1" ht="24.95" customHeight="1">
      <c r="B114" s="154"/>
      <c r="C114" s="155"/>
      <c r="D114" s="156" t="s">
        <v>202</v>
      </c>
      <c r="E114" s="157"/>
      <c r="F114" s="157"/>
      <c r="G114" s="157"/>
      <c r="H114" s="157"/>
      <c r="I114" s="157"/>
      <c r="J114" s="158">
        <f>J884</f>
        <v>0</v>
      </c>
      <c r="K114" s="155"/>
      <c r="L114" s="159"/>
    </row>
    <row r="115" spans="1:31" s="9" customFormat="1" ht="24.95" customHeight="1">
      <c r="B115" s="154"/>
      <c r="C115" s="155"/>
      <c r="D115" s="156" t="s">
        <v>203</v>
      </c>
      <c r="E115" s="157"/>
      <c r="F115" s="157"/>
      <c r="G115" s="157"/>
      <c r="H115" s="157"/>
      <c r="I115" s="157"/>
      <c r="J115" s="158">
        <f>J890</f>
        <v>0</v>
      </c>
      <c r="K115" s="155"/>
      <c r="L115" s="159"/>
    </row>
    <row r="116" spans="1:31" s="9" customFormat="1" ht="24.95" customHeight="1">
      <c r="B116" s="154"/>
      <c r="C116" s="155"/>
      <c r="D116" s="156" t="s">
        <v>204</v>
      </c>
      <c r="E116" s="157"/>
      <c r="F116" s="157"/>
      <c r="G116" s="157"/>
      <c r="H116" s="157"/>
      <c r="I116" s="157"/>
      <c r="J116" s="158">
        <f>J1008</f>
        <v>0</v>
      </c>
      <c r="K116" s="155"/>
      <c r="L116" s="159"/>
    </row>
    <row r="117" spans="1:31" s="9" customFormat="1" ht="24.95" customHeight="1">
      <c r="B117" s="154"/>
      <c r="C117" s="155"/>
      <c r="D117" s="156" t="s">
        <v>205</v>
      </c>
      <c r="E117" s="157"/>
      <c r="F117" s="157"/>
      <c r="G117" s="157"/>
      <c r="H117" s="157"/>
      <c r="I117" s="157"/>
      <c r="J117" s="158">
        <f>J1045</f>
        <v>0</v>
      </c>
      <c r="K117" s="155"/>
      <c r="L117" s="159"/>
    </row>
    <row r="118" spans="1:31" s="9" customFormat="1" ht="24.95" customHeight="1">
      <c r="B118" s="154"/>
      <c r="C118" s="155"/>
      <c r="D118" s="156" t="s">
        <v>206</v>
      </c>
      <c r="E118" s="157"/>
      <c r="F118" s="157"/>
      <c r="G118" s="157"/>
      <c r="H118" s="157"/>
      <c r="I118" s="157"/>
      <c r="J118" s="158">
        <f>J1066</f>
        <v>0</v>
      </c>
      <c r="K118" s="155"/>
      <c r="L118" s="159"/>
    </row>
    <row r="119" spans="1:31" s="9" customFormat="1" ht="24.95" customHeight="1">
      <c r="B119" s="154"/>
      <c r="C119" s="155"/>
      <c r="D119" s="156" t="s">
        <v>207</v>
      </c>
      <c r="E119" s="157"/>
      <c r="F119" s="157"/>
      <c r="G119" s="157"/>
      <c r="H119" s="157"/>
      <c r="I119" s="157"/>
      <c r="J119" s="158">
        <f>J1099</f>
        <v>0</v>
      </c>
      <c r="K119" s="155"/>
      <c r="L119" s="159"/>
    </row>
    <row r="120" spans="1:31" s="9" customFormat="1" ht="24.95" customHeight="1">
      <c r="B120" s="154"/>
      <c r="C120" s="155"/>
      <c r="D120" s="156" t="s">
        <v>208</v>
      </c>
      <c r="E120" s="157"/>
      <c r="F120" s="157"/>
      <c r="G120" s="157"/>
      <c r="H120" s="157"/>
      <c r="I120" s="157"/>
      <c r="J120" s="158">
        <f>J1126</f>
        <v>0</v>
      </c>
      <c r="K120" s="155"/>
      <c r="L120" s="159"/>
    </row>
    <row r="121" spans="1:31" s="2" customFormat="1" ht="21.7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6" spans="1:31" s="2" customFormat="1" ht="6.95" customHeight="1">
      <c r="A126" s="34"/>
      <c r="B126" s="56"/>
      <c r="C126" s="57"/>
      <c r="D126" s="57"/>
      <c r="E126" s="57"/>
      <c r="F126" s="57"/>
      <c r="G126" s="57"/>
      <c r="H126" s="57"/>
      <c r="I126" s="57"/>
      <c r="J126" s="57"/>
      <c r="K126" s="57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24.95" customHeight="1">
      <c r="A127" s="34"/>
      <c r="B127" s="35"/>
      <c r="C127" s="23" t="s">
        <v>209</v>
      </c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3" s="2" customFormat="1" ht="12" customHeight="1">
      <c r="A129" s="34"/>
      <c r="B129" s="35"/>
      <c r="C129" s="29" t="s">
        <v>17</v>
      </c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3" s="2" customFormat="1" ht="16.5" customHeight="1">
      <c r="A130" s="34"/>
      <c r="B130" s="35"/>
      <c r="C130" s="36"/>
      <c r="D130" s="36"/>
      <c r="E130" s="339" t="str">
        <f>E7</f>
        <v>Hodonín, budova TO - zlepšení sociálního zázemí - I. etapa projekt</v>
      </c>
      <c r="F130" s="340"/>
      <c r="G130" s="340"/>
      <c r="H130" s="340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3" s="1" customFormat="1" ht="12" customHeight="1">
      <c r="B131" s="21"/>
      <c r="C131" s="29" t="s">
        <v>160</v>
      </c>
      <c r="D131" s="22"/>
      <c r="E131" s="22"/>
      <c r="F131" s="22"/>
      <c r="G131" s="22"/>
      <c r="H131" s="22"/>
      <c r="I131" s="22"/>
      <c r="J131" s="22"/>
      <c r="K131" s="22"/>
      <c r="L131" s="20"/>
    </row>
    <row r="132" spans="1:63" s="1" customFormat="1" ht="16.5" customHeight="1">
      <c r="B132" s="21"/>
      <c r="C132" s="22"/>
      <c r="D132" s="22"/>
      <c r="E132" s="339" t="s">
        <v>164</v>
      </c>
      <c r="F132" s="297"/>
      <c r="G132" s="297"/>
      <c r="H132" s="297"/>
      <c r="I132" s="22"/>
      <c r="J132" s="22"/>
      <c r="K132" s="22"/>
      <c r="L132" s="20"/>
    </row>
    <row r="133" spans="1:63" s="1" customFormat="1" ht="12" customHeight="1">
      <c r="B133" s="21"/>
      <c r="C133" s="29" t="s">
        <v>168</v>
      </c>
      <c r="D133" s="22"/>
      <c r="E133" s="22"/>
      <c r="F133" s="22"/>
      <c r="G133" s="22"/>
      <c r="H133" s="22"/>
      <c r="I133" s="22"/>
      <c r="J133" s="22"/>
      <c r="K133" s="22"/>
      <c r="L133" s="20"/>
    </row>
    <row r="134" spans="1:63" s="2" customFormat="1" ht="16.5" customHeight="1">
      <c r="A134" s="34"/>
      <c r="B134" s="35"/>
      <c r="C134" s="36"/>
      <c r="D134" s="36"/>
      <c r="E134" s="341" t="s">
        <v>172</v>
      </c>
      <c r="F134" s="342"/>
      <c r="G134" s="342"/>
      <c r="H134" s="342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3" s="2" customFormat="1" ht="12" customHeight="1">
      <c r="A135" s="34"/>
      <c r="B135" s="35"/>
      <c r="C135" s="29" t="s">
        <v>176</v>
      </c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3" s="2" customFormat="1" ht="16.5" customHeight="1">
      <c r="A136" s="34"/>
      <c r="B136" s="35"/>
      <c r="C136" s="36"/>
      <c r="D136" s="36"/>
      <c r="E136" s="290" t="str">
        <f>E13</f>
        <v>01 - SO 01 - STAVEBNĚ KONSTRUKČNÍ ŘEŠENÍ</v>
      </c>
      <c r="F136" s="342"/>
      <c r="G136" s="342"/>
      <c r="H136" s="342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3" s="2" customFormat="1" ht="6.95" customHeight="1">
      <c r="A137" s="34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3" s="2" customFormat="1" ht="12" customHeight="1">
      <c r="A138" s="34"/>
      <c r="B138" s="35"/>
      <c r="C138" s="29" t="s">
        <v>21</v>
      </c>
      <c r="D138" s="36"/>
      <c r="E138" s="36"/>
      <c r="F138" s="27" t="str">
        <f>F16</f>
        <v xml:space="preserve"> </v>
      </c>
      <c r="G138" s="36"/>
      <c r="H138" s="36"/>
      <c r="I138" s="29" t="s">
        <v>23</v>
      </c>
      <c r="J138" s="66" t="str">
        <f>IF(J16="","",J16)</f>
        <v>17. 5. 2022</v>
      </c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3" s="2" customFormat="1" ht="6.95" customHeight="1">
      <c r="A139" s="34"/>
      <c r="B139" s="35"/>
      <c r="C139" s="36"/>
      <c r="D139" s="36"/>
      <c r="E139" s="36"/>
      <c r="F139" s="36"/>
      <c r="G139" s="36"/>
      <c r="H139" s="36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3" s="2" customFormat="1" ht="25.7" customHeight="1">
      <c r="A140" s="34"/>
      <c r="B140" s="35"/>
      <c r="C140" s="29" t="s">
        <v>25</v>
      </c>
      <c r="D140" s="36"/>
      <c r="E140" s="36"/>
      <c r="F140" s="27" t="str">
        <f>E19</f>
        <v>OBLASTNÍ ŘEDITELSTVÍ BRNO</v>
      </c>
      <c r="G140" s="36"/>
      <c r="H140" s="36"/>
      <c r="I140" s="29" t="s">
        <v>31</v>
      </c>
      <c r="J140" s="32" t="str">
        <f>E25</f>
        <v>Dopravní projektování, spol.s r.o.</v>
      </c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63" s="2" customFormat="1" ht="15.2" customHeight="1">
      <c r="A141" s="34"/>
      <c r="B141" s="35"/>
      <c r="C141" s="29" t="s">
        <v>29</v>
      </c>
      <c r="D141" s="36"/>
      <c r="E141" s="36"/>
      <c r="F141" s="27" t="str">
        <f>IF(E22="","",E22)</f>
        <v>Vyplň údaj</v>
      </c>
      <c r="G141" s="36"/>
      <c r="H141" s="36"/>
      <c r="I141" s="29" t="s">
        <v>34</v>
      </c>
      <c r="J141" s="32" t="str">
        <f>E28</f>
        <v>Ladislav Pekárek</v>
      </c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63" s="2" customFormat="1" ht="10.35" customHeight="1">
      <c r="A142" s="34"/>
      <c r="B142" s="35"/>
      <c r="C142" s="36"/>
      <c r="D142" s="36"/>
      <c r="E142" s="36"/>
      <c r="F142" s="36"/>
      <c r="G142" s="36"/>
      <c r="H142" s="36"/>
      <c r="I142" s="36"/>
      <c r="J142" s="36"/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63" s="10" customFormat="1" ht="29.25" customHeight="1">
      <c r="A143" s="160"/>
      <c r="B143" s="161"/>
      <c r="C143" s="162" t="s">
        <v>210</v>
      </c>
      <c r="D143" s="163" t="s">
        <v>63</v>
      </c>
      <c r="E143" s="163" t="s">
        <v>59</v>
      </c>
      <c r="F143" s="163" t="s">
        <v>60</v>
      </c>
      <c r="G143" s="163" t="s">
        <v>211</v>
      </c>
      <c r="H143" s="163" t="s">
        <v>212</v>
      </c>
      <c r="I143" s="163" t="s">
        <v>213</v>
      </c>
      <c r="J143" s="163" t="s">
        <v>186</v>
      </c>
      <c r="K143" s="164" t="s">
        <v>214</v>
      </c>
      <c r="L143" s="165"/>
      <c r="M143" s="75" t="s">
        <v>1</v>
      </c>
      <c r="N143" s="76" t="s">
        <v>42</v>
      </c>
      <c r="O143" s="76" t="s">
        <v>215</v>
      </c>
      <c r="P143" s="76" t="s">
        <v>216</v>
      </c>
      <c r="Q143" s="76" t="s">
        <v>217</v>
      </c>
      <c r="R143" s="76" t="s">
        <v>218</v>
      </c>
      <c r="S143" s="76" t="s">
        <v>219</v>
      </c>
      <c r="T143" s="77" t="s">
        <v>220</v>
      </c>
      <c r="U143" s="160"/>
      <c r="V143" s="160"/>
      <c r="W143" s="160"/>
      <c r="X143" s="160"/>
      <c r="Y143" s="160"/>
      <c r="Z143" s="160"/>
      <c r="AA143" s="160"/>
      <c r="AB143" s="160"/>
      <c r="AC143" s="160"/>
      <c r="AD143" s="160"/>
      <c r="AE143" s="160"/>
    </row>
    <row r="144" spans="1:63" s="2" customFormat="1" ht="22.9" customHeight="1">
      <c r="A144" s="34"/>
      <c r="B144" s="35"/>
      <c r="C144" s="82" t="s">
        <v>221</v>
      </c>
      <c r="D144" s="36"/>
      <c r="E144" s="36"/>
      <c r="F144" s="36"/>
      <c r="G144" s="36"/>
      <c r="H144" s="36"/>
      <c r="I144" s="36"/>
      <c r="J144" s="166">
        <f>BK144</f>
        <v>0</v>
      </c>
      <c r="K144" s="36"/>
      <c r="L144" s="39"/>
      <c r="M144" s="78"/>
      <c r="N144" s="167"/>
      <c r="O144" s="79"/>
      <c r="P144" s="168">
        <f>P145+P159+P181+P245+P265+P446+P604+P611+P613+P641+P674+P832+P849+P884+P890+P1008+P1045+P1066+P1099+P1126</f>
        <v>0</v>
      </c>
      <c r="Q144" s="79"/>
      <c r="R144" s="168">
        <f>R145+R159+R181+R245+R265+R446+R604+R611+R613+R641+R674+R832+R849+R884+R890+R1008+R1045+R1066+R1099+R1126</f>
        <v>259.95624018000001</v>
      </c>
      <c r="S144" s="79"/>
      <c r="T144" s="169">
        <f>T145+T159+T181+T245+T265+T446+T604+T611+T613+T641+T674+T832+T849+T884+T890+T1008+T1045+T1066+T1099+T1126</f>
        <v>315.37750524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77</v>
      </c>
      <c r="AU144" s="17" t="s">
        <v>188</v>
      </c>
      <c r="BK144" s="170">
        <f>BK145+BK159+BK181+BK245+BK265+BK446+BK604+BK611+BK613+BK641+BK674+BK832+BK849+BK884+BK890+BK1008+BK1045+BK1066+BK1099+BK1126</f>
        <v>0</v>
      </c>
    </row>
    <row r="145" spans="1:65" s="11" customFormat="1" ht="25.9" customHeight="1">
      <c r="B145" s="171"/>
      <c r="C145" s="172"/>
      <c r="D145" s="173" t="s">
        <v>77</v>
      </c>
      <c r="E145" s="174" t="s">
        <v>85</v>
      </c>
      <c r="F145" s="174" t="s">
        <v>222</v>
      </c>
      <c r="G145" s="172"/>
      <c r="H145" s="172"/>
      <c r="I145" s="175"/>
      <c r="J145" s="176">
        <f>BK145</f>
        <v>0</v>
      </c>
      <c r="K145" s="172"/>
      <c r="L145" s="177"/>
      <c r="M145" s="178"/>
      <c r="N145" s="179"/>
      <c r="O145" s="179"/>
      <c r="P145" s="180">
        <f>SUM(P146:P158)</f>
        <v>0</v>
      </c>
      <c r="Q145" s="179"/>
      <c r="R145" s="180">
        <f>SUM(R146:R158)</f>
        <v>0</v>
      </c>
      <c r="S145" s="179"/>
      <c r="T145" s="181">
        <f>SUM(T146:T158)</f>
        <v>0</v>
      </c>
      <c r="AR145" s="182" t="s">
        <v>85</v>
      </c>
      <c r="AT145" s="183" t="s">
        <v>77</v>
      </c>
      <c r="AU145" s="183" t="s">
        <v>78</v>
      </c>
      <c r="AY145" s="182" t="s">
        <v>223</v>
      </c>
      <c r="BK145" s="184">
        <f>SUM(BK146:BK158)</f>
        <v>0</v>
      </c>
    </row>
    <row r="146" spans="1:65" s="2" customFormat="1" ht="33" customHeight="1">
      <c r="A146" s="34"/>
      <c r="B146" s="35"/>
      <c r="C146" s="185" t="s">
        <v>85</v>
      </c>
      <c r="D146" s="185" t="s">
        <v>224</v>
      </c>
      <c r="E146" s="186" t="s">
        <v>225</v>
      </c>
      <c r="F146" s="187" t="s">
        <v>226</v>
      </c>
      <c r="G146" s="188" t="s">
        <v>227</v>
      </c>
      <c r="H146" s="189">
        <v>55.610999999999997</v>
      </c>
      <c r="I146" s="190"/>
      <c r="J146" s="191">
        <f>ROUND(I146*H146,2)</f>
        <v>0</v>
      </c>
      <c r="K146" s="187" t="s">
        <v>228</v>
      </c>
      <c r="L146" s="39"/>
      <c r="M146" s="192" t="s">
        <v>1</v>
      </c>
      <c r="N146" s="193" t="s">
        <v>43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229</v>
      </c>
      <c r="AT146" s="196" t="s">
        <v>224</v>
      </c>
      <c r="AU146" s="196" t="s">
        <v>85</v>
      </c>
      <c r="AY146" s="17" t="s">
        <v>223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85</v>
      </c>
      <c r="BK146" s="197">
        <f>ROUND(I146*H146,2)</f>
        <v>0</v>
      </c>
      <c r="BL146" s="17" t="s">
        <v>229</v>
      </c>
      <c r="BM146" s="196" t="s">
        <v>230</v>
      </c>
    </row>
    <row r="147" spans="1:65" s="12" customFormat="1" ht="11.25">
      <c r="B147" s="198"/>
      <c r="C147" s="199"/>
      <c r="D147" s="200" t="s">
        <v>231</v>
      </c>
      <c r="E147" s="201" t="s">
        <v>1</v>
      </c>
      <c r="F147" s="202" t="s">
        <v>232</v>
      </c>
      <c r="G147" s="199"/>
      <c r="H147" s="201" t="s">
        <v>1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231</v>
      </c>
      <c r="AU147" s="208" t="s">
        <v>85</v>
      </c>
      <c r="AV147" s="12" t="s">
        <v>85</v>
      </c>
      <c r="AW147" s="12" t="s">
        <v>33</v>
      </c>
      <c r="AX147" s="12" t="s">
        <v>78</v>
      </c>
      <c r="AY147" s="208" t="s">
        <v>223</v>
      </c>
    </row>
    <row r="148" spans="1:65" s="12" customFormat="1" ht="11.25">
      <c r="B148" s="198"/>
      <c r="C148" s="199"/>
      <c r="D148" s="200" t="s">
        <v>231</v>
      </c>
      <c r="E148" s="201" t="s">
        <v>1</v>
      </c>
      <c r="F148" s="202" t="s">
        <v>233</v>
      </c>
      <c r="G148" s="199"/>
      <c r="H148" s="201" t="s">
        <v>1</v>
      </c>
      <c r="I148" s="203"/>
      <c r="J148" s="199"/>
      <c r="K148" s="199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231</v>
      </c>
      <c r="AU148" s="208" t="s">
        <v>85</v>
      </c>
      <c r="AV148" s="12" t="s">
        <v>85</v>
      </c>
      <c r="AW148" s="12" t="s">
        <v>33</v>
      </c>
      <c r="AX148" s="12" t="s">
        <v>78</v>
      </c>
      <c r="AY148" s="208" t="s">
        <v>223</v>
      </c>
    </row>
    <row r="149" spans="1:65" s="13" customFormat="1" ht="11.25">
      <c r="B149" s="209"/>
      <c r="C149" s="210"/>
      <c r="D149" s="200" t="s">
        <v>231</v>
      </c>
      <c r="E149" s="211" t="s">
        <v>1</v>
      </c>
      <c r="F149" s="212" t="s">
        <v>234</v>
      </c>
      <c r="G149" s="210"/>
      <c r="H149" s="213">
        <v>37.314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231</v>
      </c>
      <c r="AU149" s="219" t="s">
        <v>85</v>
      </c>
      <c r="AV149" s="13" t="s">
        <v>87</v>
      </c>
      <c r="AW149" s="13" t="s">
        <v>33</v>
      </c>
      <c r="AX149" s="13" t="s">
        <v>78</v>
      </c>
      <c r="AY149" s="219" t="s">
        <v>223</v>
      </c>
    </row>
    <row r="150" spans="1:65" s="13" customFormat="1" ht="11.25">
      <c r="B150" s="209"/>
      <c r="C150" s="210"/>
      <c r="D150" s="200" t="s">
        <v>231</v>
      </c>
      <c r="E150" s="211" t="s">
        <v>1</v>
      </c>
      <c r="F150" s="212" t="s">
        <v>235</v>
      </c>
      <c r="G150" s="210"/>
      <c r="H150" s="213">
        <v>12.590999999999999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231</v>
      </c>
      <c r="AU150" s="219" t="s">
        <v>85</v>
      </c>
      <c r="AV150" s="13" t="s">
        <v>87</v>
      </c>
      <c r="AW150" s="13" t="s">
        <v>33</v>
      </c>
      <c r="AX150" s="13" t="s">
        <v>78</v>
      </c>
      <c r="AY150" s="219" t="s">
        <v>223</v>
      </c>
    </row>
    <row r="151" spans="1:65" s="13" customFormat="1" ht="11.25">
      <c r="B151" s="209"/>
      <c r="C151" s="210"/>
      <c r="D151" s="200" t="s">
        <v>231</v>
      </c>
      <c r="E151" s="211" t="s">
        <v>1</v>
      </c>
      <c r="F151" s="212" t="s">
        <v>236</v>
      </c>
      <c r="G151" s="210"/>
      <c r="H151" s="213">
        <v>5.7060000000000004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231</v>
      </c>
      <c r="AU151" s="219" t="s">
        <v>85</v>
      </c>
      <c r="AV151" s="13" t="s">
        <v>87</v>
      </c>
      <c r="AW151" s="13" t="s">
        <v>33</v>
      </c>
      <c r="AX151" s="13" t="s">
        <v>78</v>
      </c>
      <c r="AY151" s="219" t="s">
        <v>223</v>
      </c>
    </row>
    <row r="152" spans="1:65" s="14" customFormat="1" ht="11.25">
      <c r="B152" s="220"/>
      <c r="C152" s="221"/>
      <c r="D152" s="200" t="s">
        <v>231</v>
      </c>
      <c r="E152" s="222" t="s">
        <v>1</v>
      </c>
      <c r="F152" s="223" t="s">
        <v>237</v>
      </c>
      <c r="G152" s="221"/>
      <c r="H152" s="224">
        <v>55.610999999999997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231</v>
      </c>
      <c r="AU152" s="230" t="s">
        <v>85</v>
      </c>
      <c r="AV152" s="14" t="s">
        <v>229</v>
      </c>
      <c r="AW152" s="14" t="s">
        <v>33</v>
      </c>
      <c r="AX152" s="14" t="s">
        <v>85</v>
      </c>
      <c r="AY152" s="230" t="s">
        <v>223</v>
      </c>
    </row>
    <row r="153" spans="1:65" s="2" customFormat="1" ht="33" customHeight="1">
      <c r="A153" s="34"/>
      <c r="B153" s="35"/>
      <c r="C153" s="185" t="s">
        <v>87</v>
      </c>
      <c r="D153" s="185" t="s">
        <v>224</v>
      </c>
      <c r="E153" s="186" t="s">
        <v>238</v>
      </c>
      <c r="F153" s="187" t="s">
        <v>239</v>
      </c>
      <c r="G153" s="188" t="s">
        <v>227</v>
      </c>
      <c r="H153" s="189">
        <v>55.610999999999997</v>
      </c>
      <c r="I153" s="190"/>
      <c r="J153" s="191">
        <f>ROUND(I153*H153,2)</f>
        <v>0</v>
      </c>
      <c r="K153" s="187" t="s">
        <v>228</v>
      </c>
      <c r="L153" s="39"/>
      <c r="M153" s="192" t="s">
        <v>1</v>
      </c>
      <c r="N153" s="193" t="s">
        <v>43</v>
      </c>
      <c r="O153" s="71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229</v>
      </c>
      <c r="AT153" s="196" t="s">
        <v>224</v>
      </c>
      <c r="AU153" s="196" t="s">
        <v>85</v>
      </c>
      <c r="AY153" s="17" t="s">
        <v>223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85</v>
      </c>
      <c r="BK153" s="197">
        <f>ROUND(I153*H153,2)</f>
        <v>0</v>
      </c>
      <c r="BL153" s="17" t="s">
        <v>229</v>
      </c>
      <c r="BM153" s="196" t="s">
        <v>240</v>
      </c>
    </row>
    <row r="154" spans="1:65" s="2" customFormat="1" ht="37.9" customHeight="1">
      <c r="A154" s="34"/>
      <c r="B154" s="35"/>
      <c r="C154" s="185" t="s">
        <v>95</v>
      </c>
      <c r="D154" s="185" t="s">
        <v>224</v>
      </c>
      <c r="E154" s="186" t="s">
        <v>241</v>
      </c>
      <c r="F154" s="187" t="s">
        <v>242</v>
      </c>
      <c r="G154" s="188" t="s">
        <v>227</v>
      </c>
      <c r="H154" s="189">
        <v>556.11</v>
      </c>
      <c r="I154" s="190"/>
      <c r="J154" s="191">
        <f>ROUND(I154*H154,2)</f>
        <v>0</v>
      </c>
      <c r="K154" s="187" t="s">
        <v>228</v>
      </c>
      <c r="L154" s="39"/>
      <c r="M154" s="192" t="s">
        <v>1</v>
      </c>
      <c r="N154" s="193" t="s">
        <v>43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229</v>
      </c>
      <c r="AT154" s="196" t="s">
        <v>224</v>
      </c>
      <c r="AU154" s="196" t="s">
        <v>85</v>
      </c>
      <c r="AY154" s="17" t="s">
        <v>223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85</v>
      </c>
      <c r="BK154" s="197">
        <f>ROUND(I154*H154,2)</f>
        <v>0</v>
      </c>
      <c r="BL154" s="17" t="s">
        <v>229</v>
      </c>
      <c r="BM154" s="196" t="s">
        <v>243</v>
      </c>
    </row>
    <row r="155" spans="1:65" s="13" customFormat="1" ht="11.25">
      <c r="B155" s="209"/>
      <c r="C155" s="210"/>
      <c r="D155" s="200" t="s">
        <v>231</v>
      </c>
      <c r="E155" s="210"/>
      <c r="F155" s="212" t="s">
        <v>244</v>
      </c>
      <c r="G155" s="210"/>
      <c r="H155" s="213">
        <v>556.11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231</v>
      </c>
      <c r="AU155" s="219" t="s">
        <v>85</v>
      </c>
      <c r="AV155" s="13" t="s">
        <v>87</v>
      </c>
      <c r="AW155" s="13" t="s">
        <v>4</v>
      </c>
      <c r="AX155" s="13" t="s">
        <v>85</v>
      </c>
      <c r="AY155" s="219" t="s">
        <v>223</v>
      </c>
    </row>
    <row r="156" spans="1:65" s="2" customFormat="1" ht="24.2" customHeight="1">
      <c r="A156" s="34"/>
      <c r="B156" s="35"/>
      <c r="C156" s="185" t="s">
        <v>229</v>
      </c>
      <c r="D156" s="185" t="s">
        <v>224</v>
      </c>
      <c r="E156" s="186" t="s">
        <v>245</v>
      </c>
      <c r="F156" s="187" t="s">
        <v>246</v>
      </c>
      <c r="G156" s="188" t="s">
        <v>247</v>
      </c>
      <c r="H156" s="189">
        <v>100.1</v>
      </c>
      <c r="I156" s="190"/>
      <c r="J156" s="191">
        <f>ROUND(I156*H156,2)</f>
        <v>0</v>
      </c>
      <c r="K156" s="187" t="s">
        <v>228</v>
      </c>
      <c r="L156" s="39"/>
      <c r="M156" s="192" t="s">
        <v>1</v>
      </c>
      <c r="N156" s="193" t="s">
        <v>43</v>
      </c>
      <c r="O156" s="71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229</v>
      </c>
      <c r="AT156" s="196" t="s">
        <v>224</v>
      </c>
      <c r="AU156" s="196" t="s">
        <v>85</v>
      </c>
      <c r="AY156" s="17" t="s">
        <v>223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85</v>
      </c>
      <c r="BK156" s="197">
        <f>ROUND(I156*H156,2)</f>
        <v>0</v>
      </c>
      <c r="BL156" s="17" t="s">
        <v>229</v>
      </c>
      <c r="BM156" s="196" t="s">
        <v>248</v>
      </c>
    </row>
    <row r="157" spans="1:65" s="13" customFormat="1" ht="11.25">
      <c r="B157" s="209"/>
      <c r="C157" s="210"/>
      <c r="D157" s="200" t="s">
        <v>231</v>
      </c>
      <c r="E157" s="210"/>
      <c r="F157" s="212" t="s">
        <v>249</v>
      </c>
      <c r="G157" s="210"/>
      <c r="H157" s="213">
        <v>100.1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231</v>
      </c>
      <c r="AU157" s="219" t="s">
        <v>85</v>
      </c>
      <c r="AV157" s="13" t="s">
        <v>87</v>
      </c>
      <c r="AW157" s="13" t="s">
        <v>4</v>
      </c>
      <c r="AX157" s="13" t="s">
        <v>85</v>
      </c>
      <c r="AY157" s="219" t="s">
        <v>223</v>
      </c>
    </row>
    <row r="158" spans="1:65" s="2" customFormat="1" ht="16.5" customHeight="1">
      <c r="A158" s="34"/>
      <c r="B158" s="35"/>
      <c r="C158" s="185" t="s">
        <v>250</v>
      </c>
      <c r="D158" s="185" t="s">
        <v>224</v>
      </c>
      <c r="E158" s="186" t="s">
        <v>251</v>
      </c>
      <c r="F158" s="187" t="s">
        <v>252</v>
      </c>
      <c r="G158" s="188" t="s">
        <v>227</v>
      </c>
      <c r="H158" s="189">
        <v>55.610999999999997</v>
      </c>
      <c r="I158" s="190"/>
      <c r="J158" s="191">
        <f>ROUND(I158*H158,2)</f>
        <v>0</v>
      </c>
      <c r="K158" s="187" t="s">
        <v>228</v>
      </c>
      <c r="L158" s="39"/>
      <c r="M158" s="192" t="s">
        <v>1</v>
      </c>
      <c r="N158" s="193" t="s">
        <v>43</v>
      </c>
      <c r="O158" s="71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229</v>
      </c>
      <c r="AT158" s="196" t="s">
        <v>224</v>
      </c>
      <c r="AU158" s="196" t="s">
        <v>85</v>
      </c>
      <c r="AY158" s="17" t="s">
        <v>223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85</v>
      </c>
      <c r="BK158" s="197">
        <f>ROUND(I158*H158,2)</f>
        <v>0</v>
      </c>
      <c r="BL158" s="17" t="s">
        <v>229</v>
      </c>
      <c r="BM158" s="196" t="s">
        <v>253</v>
      </c>
    </row>
    <row r="159" spans="1:65" s="11" customFormat="1" ht="25.9" customHeight="1">
      <c r="B159" s="171"/>
      <c r="C159" s="172"/>
      <c r="D159" s="173" t="s">
        <v>77</v>
      </c>
      <c r="E159" s="174" t="s">
        <v>87</v>
      </c>
      <c r="F159" s="174" t="s">
        <v>254</v>
      </c>
      <c r="G159" s="172"/>
      <c r="H159" s="172"/>
      <c r="I159" s="175"/>
      <c r="J159" s="176">
        <f>BK159</f>
        <v>0</v>
      </c>
      <c r="K159" s="172"/>
      <c r="L159" s="177"/>
      <c r="M159" s="178"/>
      <c r="N159" s="179"/>
      <c r="O159" s="179"/>
      <c r="P159" s="180">
        <f>SUM(P160:P180)</f>
        <v>0</v>
      </c>
      <c r="Q159" s="179"/>
      <c r="R159" s="180">
        <f>SUM(R160:R180)</f>
        <v>143.66270170999999</v>
      </c>
      <c r="S159" s="179"/>
      <c r="T159" s="181">
        <f>SUM(T160:T180)</f>
        <v>0</v>
      </c>
      <c r="AR159" s="182" t="s">
        <v>85</v>
      </c>
      <c r="AT159" s="183" t="s">
        <v>77</v>
      </c>
      <c r="AU159" s="183" t="s">
        <v>78</v>
      </c>
      <c r="AY159" s="182" t="s">
        <v>223</v>
      </c>
      <c r="BK159" s="184">
        <f>SUM(BK160:BK180)</f>
        <v>0</v>
      </c>
    </row>
    <row r="160" spans="1:65" s="2" customFormat="1" ht="33" customHeight="1">
      <c r="A160" s="34"/>
      <c r="B160" s="35"/>
      <c r="C160" s="185" t="s">
        <v>255</v>
      </c>
      <c r="D160" s="185" t="s">
        <v>224</v>
      </c>
      <c r="E160" s="186" t="s">
        <v>256</v>
      </c>
      <c r="F160" s="187" t="s">
        <v>257</v>
      </c>
      <c r="G160" s="188" t="s">
        <v>227</v>
      </c>
      <c r="H160" s="189">
        <v>55.610999999999997</v>
      </c>
      <c r="I160" s="190"/>
      <c r="J160" s="191">
        <f>ROUND(I160*H160,2)</f>
        <v>0</v>
      </c>
      <c r="K160" s="187" t="s">
        <v>228</v>
      </c>
      <c r="L160" s="39"/>
      <c r="M160" s="192" t="s">
        <v>1</v>
      </c>
      <c r="N160" s="193" t="s">
        <v>43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229</v>
      </c>
      <c r="AT160" s="196" t="s">
        <v>224</v>
      </c>
      <c r="AU160" s="196" t="s">
        <v>85</v>
      </c>
      <c r="AY160" s="17" t="s">
        <v>223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85</v>
      </c>
      <c r="BK160" s="197">
        <f>ROUND(I160*H160,2)</f>
        <v>0</v>
      </c>
      <c r="BL160" s="17" t="s">
        <v>229</v>
      </c>
      <c r="BM160" s="196" t="s">
        <v>258</v>
      </c>
    </row>
    <row r="161" spans="1:65" s="2" customFormat="1" ht="24.2" customHeight="1">
      <c r="A161" s="34"/>
      <c r="B161" s="35"/>
      <c r="C161" s="185" t="s">
        <v>259</v>
      </c>
      <c r="D161" s="185" t="s">
        <v>224</v>
      </c>
      <c r="E161" s="186" t="s">
        <v>260</v>
      </c>
      <c r="F161" s="187" t="s">
        <v>261</v>
      </c>
      <c r="G161" s="188" t="s">
        <v>146</v>
      </c>
      <c r="H161" s="189">
        <v>336.13799999999998</v>
      </c>
      <c r="I161" s="190"/>
      <c r="J161" s="191">
        <f>ROUND(I161*H161,2)</f>
        <v>0</v>
      </c>
      <c r="K161" s="187" t="s">
        <v>228</v>
      </c>
      <c r="L161" s="39"/>
      <c r="M161" s="192" t="s">
        <v>1</v>
      </c>
      <c r="N161" s="193" t="s">
        <v>43</v>
      </c>
      <c r="O161" s="71"/>
      <c r="P161" s="194">
        <f>O161*H161</f>
        <v>0</v>
      </c>
      <c r="Q161" s="194">
        <v>1.7000000000000001E-4</v>
      </c>
      <c r="R161" s="194">
        <f>Q161*H161</f>
        <v>5.714346E-2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229</v>
      </c>
      <c r="AT161" s="196" t="s">
        <v>224</v>
      </c>
      <c r="AU161" s="196" t="s">
        <v>85</v>
      </c>
      <c r="AY161" s="17" t="s">
        <v>223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85</v>
      </c>
      <c r="BK161" s="197">
        <f>ROUND(I161*H161,2)</f>
        <v>0</v>
      </c>
      <c r="BL161" s="17" t="s">
        <v>229</v>
      </c>
      <c r="BM161" s="196" t="s">
        <v>262</v>
      </c>
    </row>
    <row r="162" spans="1:65" s="12" customFormat="1" ht="11.25">
      <c r="B162" s="198"/>
      <c r="C162" s="199"/>
      <c r="D162" s="200" t="s">
        <v>231</v>
      </c>
      <c r="E162" s="201" t="s">
        <v>1</v>
      </c>
      <c r="F162" s="202" t="s">
        <v>232</v>
      </c>
      <c r="G162" s="199"/>
      <c r="H162" s="201" t="s">
        <v>1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231</v>
      </c>
      <c r="AU162" s="208" t="s">
        <v>85</v>
      </c>
      <c r="AV162" s="12" t="s">
        <v>85</v>
      </c>
      <c r="AW162" s="12" t="s">
        <v>33</v>
      </c>
      <c r="AX162" s="12" t="s">
        <v>78</v>
      </c>
      <c r="AY162" s="208" t="s">
        <v>223</v>
      </c>
    </row>
    <row r="163" spans="1:65" s="12" customFormat="1" ht="11.25">
      <c r="B163" s="198"/>
      <c r="C163" s="199"/>
      <c r="D163" s="200" t="s">
        <v>231</v>
      </c>
      <c r="E163" s="201" t="s">
        <v>1</v>
      </c>
      <c r="F163" s="202" t="s">
        <v>263</v>
      </c>
      <c r="G163" s="199"/>
      <c r="H163" s="201" t="s">
        <v>1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231</v>
      </c>
      <c r="AU163" s="208" t="s">
        <v>85</v>
      </c>
      <c r="AV163" s="12" t="s">
        <v>85</v>
      </c>
      <c r="AW163" s="12" t="s">
        <v>33</v>
      </c>
      <c r="AX163" s="12" t="s">
        <v>78</v>
      </c>
      <c r="AY163" s="208" t="s">
        <v>223</v>
      </c>
    </row>
    <row r="164" spans="1:65" s="13" customFormat="1" ht="11.25">
      <c r="B164" s="209"/>
      <c r="C164" s="210"/>
      <c r="D164" s="200" t="s">
        <v>231</v>
      </c>
      <c r="E164" s="211" t="s">
        <v>1</v>
      </c>
      <c r="F164" s="212" t="s">
        <v>264</v>
      </c>
      <c r="G164" s="210"/>
      <c r="H164" s="213">
        <v>225.542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231</v>
      </c>
      <c r="AU164" s="219" t="s">
        <v>85</v>
      </c>
      <c r="AV164" s="13" t="s">
        <v>87</v>
      </c>
      <c r="AW164" s="13" t="s">
        <v>33</v>
      </c>
      <c r="AX164" s="13" t="s">
        <v>78</v>
      </c>
      <c r="AY164" s="219" t="s">
        <v>223</v>
      </c>
    </row>
    <row r="165" spans="1:65" s="13" customFormat="1" ht="11.25">
      <c r="B165" s="209"/>
      <c r="C165" s="210"/>
      <c r="D165" s="200" t="s">
        <v>231</v>
      </c>
      <c r="E165" s="211" t="s">
        <v>1</v>
      </c>
      <c r="F165" s="212" t="s">
        <v>265</v>
      </c>
      <c r="G165" s="210"/>
      <c r="H165" s="213">
        <v>76.105999999999995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231</v>
      </c>
      <c r="AU165" s="219" t="s">
        <v>85</v>
      </c>
      <c r="AV165" s="13" t="s">
        <v>87</v>
      </c>
      <c r="AW165" s="13" t="s">
        <v>33</v>
      </c>
      <c r="AX165" s="13" t="s">
        <v>78</v>
      </c>
      <c r="AY165" s="219" t="s">
        <v>223</v>
      </c>
    </row>
    <row r="166" spans="1:65" s="13" customFormat="1" ht="11.25">
      <c r="B166" s="209"/>
      <c r="C166" s="210"/>
      <c r="D166" s="200" t="s">
        <v>231</v>
      </c>
      <c r="E166" s="211" t="s">
        <v>1</v>
      </c>
      <c r="F166" s="212" t="s">
        <v>266</v>
      </c>
      <c r="G166" s="210"/>
      <c r="H166" s="213">
        <v>34.49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231</v>
      </c>
      <c r="AU166" s="219" t="s">
        <v>85</v>
      </c>
      <c r="AV166" s="13" t="s">
        <v>87</v>
      </c>
      <c r="AW166" s="13" t="s">
        <v>33</v>
      </c>
      <c r="AX166" s="13" t="s">
        <v>78</v>
      </c>
      <c r="AY166" s="219" t="s">
        <v>223</v>
      </c>
    </row>
    <row r="167" spans="1:65" s="14" customFormat="1" ht="11.25">
      <c r="B167" s="220"/>
      <c r="C167" s="221"/>
      <c r="D167" s="200" t="s">
        <v>231</v>
      </c>
      <c r="E167" s="222" t="s">
        <v>1</v>
      </c>
      <c r="F167" s="223" t="s">
        <v>237</v>
      </c>
      <c r="G167" s="221"/>
      <c r="H167" s="224">
        <v>336.13799999999998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231</v>
      </c>
      <c r="AU167" s="230" t="s">
        <v>85</v>
      </c>
      <c r="AV167" s="14" t="s">
        <v>229</v>
      </c>
      <c r="AW167" s="14" t="s">
        <v>33</v>
      </c>
      <c r="AX167" s="14" t="s">
        <v>85</v>
      </c>
      <c r="AY167" s="230" t="s">
        <v>223</v>
      </c>
    </row>
    <row r="168" spans="1:65" s="2" customFormat="1" ht="24.2" customHeight="1">
      <c r="A168" s="34"/>
      <c r="B168" s="35"/>
      <c r="C168" s="231" t="s">
        <v>267</v>
      </c>
      <c r="D168" s="231" t="s">
        <v>268</v>
      </c>
      <c r="E168" s="232" t="s">
        <v>269</v>
      </c>
      <c r="F168" s="233" t="s">
        <v>270</v>
      </c>
      <c r="G168" s="234" t="s">
        <v>146</v>
      </c>
      <c r="H168" s="235">
        <v>336.13799999999998</v>
      </c>
      <c r="I168" s="236"/>
      <c r="J168" s="237">
        <f>ROUND(I168*H168,2)</f>
        <v>0</v>
      </c>
      <c r="K168" s="233" t="s">
        <v>228</v>
      </c>
      <c r="L168" s="238"/>
      <c r="M168" s="239" t="s">
        <v>1</v>
      </c>
      <c r="N168" s="240" t="s">
        <v>43</v>
      </c>
      <c r="O168" s="71"/>
      <c r="P168" s="194">
        <f>O168*H168</f>
        <v>0</v>
      </c>
      <c r="Q168" s="194">
        <v>1E-4</v>
      </c>
      <c r="R168" s="194">
        <f>Q168*H168</f>
        <v>3.3613799999999999E-2</v>
      </c>
      <c r="S168" s="194">
        <v>0</v>
      </c>
      <c r="T168" s="19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267</v>
      </c>
      <c r="AT168" s="196" t="s">
        <v>268</v>
      </c>
      <c r="AU168" s="196" t="s">
        <v>85</v>
      </c>
      <c r="AY168" s="17" t="s">
        <v>223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7" t="s">
        <v>85</v>
      </c>
      <c r="BK168" s="197">
        <f>ROUND(I168*H168,2)</f>
        <v>0</v>
      </c>
      <c r="BL168" s="17" t="s">
        <v>229</v>
      </c>
      <c r="BM168" s="196" t="s">
        <v>271</v>
      </c>
    </row>
    <row r="169" spans="1:65" s="2" customFormat="1" ht="24.2" customHeight="1">
      <c r="A169" s="34"/>
      <c r="B169" s="35"/>
      <c r="C169" s="185" t="s">
        <v>272</v>
      </c>
      <c r="D169" s="185" t="s">
        <v>224</v>
      </c>
      <c r="E169" s="186" t="s">
        <v>273</v>
      </c>
      <c r="F169" s="187" t="s">
        <v>274</v>
      </c>
      <c r="G169" s="188" t="s">
        <v>142</v>
      </c>
      <c r="H169" s="189">
        <v>123.58</v>
      </c>
      <c r="I169" s="190"/>
      <c r="J169" s="191">
        <f>ROUND(I169*H169,2)</f>
        <v>0</v>
      </c>
      <c r="K169" s="187" t="s">
        <v>228</v>
      </c>
      <c r="L169" s="39"/>
      <c r="M169" s="192" t="s">
        <v>1</v>
      </c>
      <c r="N169" s="193" t="s">
        <v>43</v>
      </c>
      <c r="O169" s="71"/>
      <c r="P169" s="194">
        <f>O169*H169</f>
        <v>0</v>
      </c>
      <c r="Q169" s="194">
        <v>4.8999999999999998E-4</v>
      </c>
      <c r="R169" s="194">
        <f>Q169*H169</f>
        <v>6.0554199999999996E-2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229</v>
      </c>
      <c r="AT169" s="196" t="s">
        <v>224</v>
      </c>
      <c r="AU169" s="196" t="s">
        <v>85</v>
      </c>
      <c r="AY169" s="17" t="s">
        <v>223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85</v>
      </c>
      <c r="BK169" s="197">
        <f>ROUND(I169*H169,2)</f>
        <v>0</v>
      </c>
      <c r="BL169" s="17" t="s">
        <v>229</v>
      </c>
      <c r="BM169" s="196" t="s">
        <v>275</v>
      </c>
    </row>
    <row r="170" spans="1:65" s="12" customFormat="1" ht="11.25">
      <c r="B170" s="198"/>
      <c r="C170" s="199"/>
      <c r="D170" s="200" t="s">
        <v>231</v>
      </c>
      <c r="E170" s="201" t="s">
        <v>1</v>
      </c>
      <c r="F170" s="202" t="s">
        <v>276</v>
      </c>
      <c r="G170" s="199"/>
      <c r="H170" s="201" t="s">
        <v>1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231</v>
      </c>
      <c r="AU170" s="208" t="s">
        <v>85</v>
      </c>
      <c r="AV170" s="12" t="s">
        <v>85</v>
      </c>
      <c r="AW170" s="12" t="s">
        <v>33</v>
      </c>
      <c r="AX170" s="12" t="s">
        <v>78</v>
      </c>
      <c r="AY170" s="208" t="s">
        <v>223</v>
      </c>
    </row>
    <row r="171" spans="1:65" s="13" customFormat="1" ht="11.25">
      <c r="B171" s="209"/>
      <c r="C171" s="210"/>
      <c r="D171" s="200" t="s">
        <v>231</v>
      </c>
      <c r="E171" s="211" t="s">
        <v>1</v>
      </c>
      <c r="F171" s="212" t="s">
        <v>277</v>
      </c>
      <c r="G171" s="210"/>
      <c r="H171" s="213">
        <v>82.92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231</v>
      </c>
      <c r="AU171" s="219" t="s">
        <v>85</v>
      </c>
      <c r="AV171" s="13" t="s">
        <v>87</v>
      </c>
      <c r="AW171" s="13" t="s">
        <v>33</v>
      </c>
      <c r="AX171" s="13" t="s">
        <v>78</v>
      </c>
      <c r="AY171" s="219" t="s">
        <v>223</v>
      </c>
    </row>
    <row r="172" spans="1:65" s="13" customFormat="1" ht="11.25">
      <c r="B172" s="209"/>
      <c r="C172" s="210"/>
      <c r="D172" s="200" t="s">
        <v>231</v>
      </c>
      <c r="E172" s="211" t="s">
        <v>1</v>
      </c>
      <c r="F172" s="212" t="s">
        <v>278</v>
      </c>
      <c r="G172" s="210"/>
      <c r="H172" s="213">
        <v>27.98</v>
      </c>
      <c r="I172" s="214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231</v>
      </c>
      <c r="AU172" s="219" t="s">
        <v>85</v>
      </c>
      <c r="AV172" s="13" t="s">
        <v>87</v>
      </c>
      <c r="AW172" s="13" t="s">
        <v>33</v>
      </c>
      <c r="AX172" s="13" t="s">
        <v>78</v>
      </c>
      <c r="AY172" s="219" t="s">
        <v>223</v>
      </c>
    </row>
    <row r="173" spans="1:65" s="13" customFormat="1" ht="11.25">
      <c r="B173" s="209"/>
      <c r="C173" s="210"/>
      <c r="D173" s="200" t="s">
        <v>231</v>
      </c>
      <c r="E173" s="211" t="s">
        <v>1</v>
      </c>
      <c r="F173" s="212" t="s">
        <v>279</v>
      </c>
      <c r="G173" s="210"/>
      <c r="H173" s="213">
        <v>12.68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231</v>
      </c>
      <c r="AU173" s="219" t="s">
        <v>85</v>
      </c>
      <c r="AV173" s="13" t="s">
        <v>87</v>
      </c>
      <c r="AW173" s="13" t="s">
        <v>33</v>
      </c>
      <c r="AX173" s="13" t="s">
        <v>78</v>
      </c>
      <c r="AY173" s="219" t="s">
        <v>223</v>
      </c>
    </row>
    <row r="174" spans="1:65" s="14" customFormat="1" ht="11.25">
      <c r="B174" s="220"/>
      <c r="C174" s="221"/>
      <c r="D174" s="200" t="s">
        <v>231</v>
      </c>
      <c r="E174" s="222" t="s">
        <v>1</v>
      </c>
      <c r="F174" s="223" t="s">
        <v>237</v>
      </c>
      <c r="G174" s="221"/>
      <c r="H174" s="224">
        <v>123.58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231</v>
      </c>
      <c r="AU174" s="230" t="s">
        <v>85</v>
      </c>
      <c r="AV174" s="14" t="s">
        <v>229</v>
      </c>
      <c r="AW174" s="14" t="s">
        <v>33</v>
      </c>
      <c r="AX174" s="14" t="s">
        <v>85</v>
      </c>
      <c r="AY174" s="230" t="s">
        <v>223</v>
      </c>
    </row>
    <row r="175" spans="1:65" s="2" customFormat="1" ht="24.2" customHeight="1">
      <c r="A175" s="34"/>
      <c r="B175" s="35"/>
      <c r="C175" s="185" t="s">
        <v>280</v>
      </c>
      <c r="D175" s="185" t="s">
        <v>224</v>
      </c>
      <c r="E175" s="186" t="s">
        <v>281</v>
      </c>
      <c r="F175" s="187" t="s">
        <v>282</v>
      </c>
      <c r="G175" s="188" t="s">
        <v>227</v>
      </c>
      <c r="H175" s="189">
        <v>33.232999999999997</v>
      </c>
      <c r="I175" s="190"/>
      <c r="J175" s="191">
        <f>ROUND(I175*H175,2)</f>
        <v>0</v>
      </c>
      <c r="K175" s="187" t="s">
        <v>228</v>
      </c>
      <c r="L175" s="39"/>
      <c r="M175" s="192" t="s">
        <v>1</v>
      </c>
      <c r="N175" s="193" t="s">
        <v>43</v>
      </c>
      <c r="O175" s="71"/>
      <c r="P175" s="194">
        <f>O175*H175</f>
        <v>0</v>
      </c>
      <c r="Q175" s="194">
        <v>1.98</v>
      </c>
      <c r="R175" s="194">
        <f>Q175*H175</f>
        <v>65.801339999999996</v>
      </c>
      <c r="S175" s="194">
        <v>0</v>
      </c>
      <c r="T175" s="19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229</v>
      </c>
      <c r="AT175" s="196" t="s">
        <v>224</v>
      </c>
      <c r="AU175" s="196" t="s">
        <v>85</v>
      </c>
      <c r="AY175" s="17" t="s">
        <v>223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85</v>
      </c>
      <c r="BK175" s="197">
        <f>ROUND(I175*H175,2)</f>
        <v>0</v>
      </c>
      <c r="BL175" s="17" t="s">
        <v>229</v>
      </c>
      <c r="BM175" s="196" t="s">
        <v>283</v>
      </c>
    </row>
    <row r="176" spans="1:65" s="13" customFormat="1" ht="11.25">
      <c r="B176" s="209"/>
      <c r="C176" s="210"/>
      <c r="D176" s="200" t="s">
        <v>231</v>
      </c>
      <c r="E176" s="211" t="s">
        <v>1</v>
      </c>
      <c r="F176" s="212" t="s">
        <v>284</v>
      </c>
      <c r="G176" s="210"/>
      <c r="H176" s="213">
        <v>33.232999999999997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231</v>
      </c>
      <c r="AU176" s="219" t="s">
        <v>85</v>
      </c>
      <c r="AV176" s="13" t="s">
        <v>87</v>
      </c>
      <c r="AW176" s="13" t="s">
        <v>33</v>
      </c>
      <c r="AX176" s="13" t="s">
        <v>85</v>
      </c>
      <c r="AY176" s="219" t="s">
        <v>223</v>
      </c>
    </row>
    <row r="177" spans="1:65" s="2" customFormat="1" ht="24.2" customHeight="1">
      <c r="A177" s="34"/>
      <c r="B177" s="35"/>
      <c r="C177" s="185" t="s">
        <v>285</v>
      </c>
      <c r="D177" s="185" t="s">
        <v>224</v>
      </c>
      <c r="E177" s="186" t="s">
        <v>286</v>
      </c>
      <c r="F177" s="187" t="s">
        <v>287</v>
      </c>
      <c r="G177" s="188" t="s">
        <v>227</v>
      </c>
      <c r="H177" s="189">
        <v>33.232999999999997</v>
      </c>
      <c r="I177" s="190"/>
      <c r="J177" s="191">
        <f>ROUND(I177*H177,2)</f>
        <v>0</v>
      </c>
      <c r="K177" s="187" t="s">
        <v>228</v>
      </c>
      <c r="L177" s="39"/>
      <c r="M177" s="192" t="s">
        <v>1</v>
      </c>
      <c r="N177" s="193" t="s">
        <v>43</v>
      </c>
      <c r="O177" s="71"/>
      <c r="P177" s="194">
        <f>O177*H177</f>
        <v>0</v>
      </c>
      <c r="Q177" s="194">
        <v>2.3010199999999998</v>
      </c>
      <c r="R177" s="194">
        <f>Q177*H177</f>
        <v>76.469797659999983</v>
      </c>
      <c r="S177" s="194">
        <v>0</v>
      </c>
      <c r="T177" s="19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229</v>
      </c>
      <c r="AT177" s="196" t="s">
        <v>224</v>
      </c>
      <c r="AU177" s="196" t="s">
        <v>85</v>
      </c>
      <c r="AY177" s="17" t="s">
        <v>223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7" t="s">
        <v>85</v>
      </c>
      <c r="BK177" s="197">
        <f>ROUND(I177*H177,2)</f>
        <v>0</v>
      </c>
      <c r="BL177" s="17" t="s">
        <v>229</v>
      </c>
      <c r="BM177" s="196" t="s">
        <v>288</v>
      </c>
    </row>
    <row r="178" spans="1:65" s="13" customFormat="1" ht="11.25">
      <c r="B178" s="209"/>
      <c r="C178" s="210"/>
      <c r="D178" s="200" t="s">
        <v>231</v>
      </c>
      <c r="E178" s="211" t="s">
        <v>1</v>
      </c>
      <c r="F178" s="212" t="s">
        <v>284</v>
      </c>
      <c r="G178" s="210"/>
      <c r="H178" s="213">
        <v>33.232999999999997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231</v>
      </c>
      <c r="AU178" s="219" t="s">
        <v>85</v>
      </c>
      <c r="AV178" s="13" t="s">
        <v>87</v>
      </c>
      <c r="AW178" s="13" t="s">
        <v>33</v>
      </c>
      <c r="AX178" s="13" t="s">
        <v>85</v>
      </c>
      <c r="AY178" s="219" t="s">
        <v>223</v>
      </c>
    </row>
    <row r="179" spans="1:65" s="2" customFormat="1" ht="16.5" customHeight="1">
      <c r="A179" s="34"/>
      <c r="B179" s="35"/>
      <c r="C179" s="185" t="s">
        <v>289</v>
      </c>
      <c r="D179" s="185" t="s">
        <v>224</v>
      </c>
      <c r="E179" s="186" t="s">
        <v>290</v>
      </c>
      <c r="F179" s="187" t="s">
        <v>291</v>
      </c>
      <c r="G179" s="188" t="s">
        <v>247</v>
      </c>
      <c r="H179" s="189">
        <v>1.167</v>
      </c>
      <c r="I179" s="190"/>
      <c r="J179" s="191">
        <f>ROUND(I179*H179,2)</f>
        <v>0</v>
      </c>
      <c r="K179" s="187" t="s">
        <v>228</v>
      </c>
      <c r="L179" s="39"/>
      <c r="M179" s="192" t="s">
        <v>1</v>
      </c>
      <c r="N179" s="193" t="s">
        <v>43</v>
      </c>
      <c r="O179" s="71"/>
      <c r="P179" s="194">
        <f>O179*H179</f>
        <v>0</v>
      </c>
      <c r="Q179" s="194">
        <v>1.06277</v>
      </c>
      <c r="R179" s="194">
        <f>Q179*H179</f>
        <v>1.2402525900000001</v>
      </c>
      <c r="S179" s="194">
        <v>0</v>
      </c>
      <c r="T179" s="19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229</v>
      </c>
      <c r="AT179" s="196" t="s">
        <v>224</v>
      </c>
      <c r="AU179" s="196" t="s">
        <v>85</v>
      </c>
      <c r="AY179" s="17" t="s">
        <v>223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85</v>
      </c>
      <c r="BK179" s="197">
        <f>ROUND(I179*H179,2)</f>
        <v>0</v>
      </c>
      <c r="BL179" s="17" t="s">
        <v>229</v>
      </c>
      <c r="BM179" s="196" t="s">
        <v>292</v>
      </c>
    </row>
    <row r="180" spans="1:65" s="13" customFormat="1" ht="11.25">
      <c r="B180" s="209"/>
      <c r="C180" s="210"/>
      <c r="D180" s="200" t="s">
        <v>231</v>
      </c>
      <c r="E180" s="211" t="s">
        <v>1</v>
      </c>
      <c r="F180" s="212" t="s">
        <v>293</v>
      </c>
      <c r="G180" s="210"/>
      <c r="H180" s="213">
        <v>1.167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231</v>
      </c>
      <c r="AU180" s="219" t="s">
        <v>85</v>
      </c>
      <c r="AV180" s="13" t="s">
        <v>87</v>
      </c>
      <c r="AW180" s="13" t="s">
        <v>33</v>
      </c>
      <c r="AX180" s="13" t="s">
        <v>85</v>
      </c>
      <c r="AY180" s="219" t="s">
        <v>223</v>
      </c>
    </row>
    <row r="181" spans="1:65" s="11" customFormat="1" ht="25.9" customHeight="1">
      <c r="B181" s="171"/>
      <c r="C181" s="172"/>
      <c r="D181" s="173" t="s">
        <v>77</v>
      </c>
      <c r="E181" s="174" t="s">
        <v>95</v>
      </c>
      <c r="F181" s="174" t="s">
        <v>294</v>
      </c>
      <c r="G181" s="172"/>
      <c r="H181" s="172"/>
      <c r="I181" s="175"/>
      <c r="J181" s="176">
        <f>BK181</f>
        <v>0</v>
      </c>
      <c r="K181" s="172"/>
      <c r="L181" s="177"/>
      <c r="M181" s="178"/>
      <c r="N181" s="179"/>
      <c r="O181" s="179"/>
      <c r="P181" s="180">
        <f>SUM(P182:P244)</f>
        <v>0</v>
      </c>
      <c r="Q181" s="179"/>
      <c r="R181" s="180">
        <f>SUM(R182:R244)</f>
        <v>8.5406781800000005</v>
      </c>
      <c r="S181" s="179"/>
      <c r="T181" s="181">
        <f>SUM(T182:T244)</f>
        <v>0</v>
      </c>
      <c r="AR181" s="182" t="s">
        <v>85</v>
      </c>
      <c r="AT181" s="183" t="s">
        <v>77</v>
      </c>
      <c r="AU181" s="183" t="s">
        <v>78</v>
      </c>
      <c r="AY181" s="182" t="s">
        <v>223</v>
      </c>
      <c r="BK181" s="184">
        <f>SUM(BK182:BK244)</f>
        <v>0</v>
      </c>
    </row>
    <row r="182" spans="1:65" s="2" customFormat="1" ht="24.2" customHeight="1">
      <c r="A182" s="34"/>
      <c r="B182" s="35"/>
      <c r="C182" s="185" t="s">
        <v>295</v>
      </c>
      <c r="D182" s="185" t="s">
        <v>224</v>
      </c>
      <c r="E182" s="186" t="s">
        <v>296</v>
      </c>
      <c r="F182" s="187" t="s">
        <v>297</v>
      </c>
      <c r="G182" s="188" t="s">
        <v>146</v>
      </c>
      <c r="H182" s="189">
        <v>2.9</v>
      </c>
      <c r="I182" s="190"/>
      <c r="J182" s="191">
        <f>ROUND(I182*H182,2)</f>
        <v>0</v>
      </c>
      <c r="K182" s="187" t="s">
        <v>228</v>
      </c>
      <c r="L182" s="39"/>
      <c r="M182" s="192" t="s">
        <v>1</v>
      </c>
      <c r="N182" s="193" t="s">
        <v>43</v>
      </c>
      <c r="O182" s="71"/>
      <c r="P182" s="194">
        <f>O182*H182</f>
        <v>0</v>
      </c>
      <c r="Q182" s="194">
        <v>0.31433</v>
      </c>
      <c r="R182" s="194">
        <f>Q182*H182</f>
        <v>0.91155699999999995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229</v>
      </c>
      <c r="AT182" s="196" t="s">
        <v>224</v>
      </c>
      <c r="AU182" s="196" t="s">
        <v>85</v>
      </c>
      <c r="AY182" s="17" t="s">
        <v>223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85</v>
      </c>
      <c r="BK182" s="197">
        <f>ROUND(I182*H182,2)</f>
        <v>0</v>
      </c>
      <c r="BL182" s="17" t="s">
        <v>229</v>
      </c>
      <c r="BM182" s="196" t="s">
        <v>298</v>
      </c>
    </row>
    <row r="183" spans="1:65" s="12" customFormat="1" ht="11.25">
      <c r="B183" s="198"/>
      <c r="C183" s="199"/>
      <c r="D183" s="200" t="s">
        <v>231</v>
      </c>
      <c r="E183" s="201" t="s">
        <v>1</v>
      </c>
      <c r="F183" s="202" t="s">
        <v>299</v>
      </c>
      <c r="G183" s="199"/>
      <c r="H183" s="201" t="s">
        <v>1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231</v>
      </c>
      <c r="AU183" s="208" t="s">
        <v>85</v>
      </c>
      <c r="AV183" s="12" t="s">
        <v>85</v>
      </c>
      <c r="AW183" s="12" t="s">
        <v>33</v>
      </c>
      <c r="AX183" s="12" t="s">
        <v>78</v>
      </c>
      <c r="AY183" s="208" t="s">
        <v>223</v>
      </c>
    </row>
    <row r="184" spans="1:65" s="13" customFormat="1" ht="11.25">
      <c r="B184" s="209"/>
      <c r="C184" s="210"/>
      <c r="D184" s="200" t="s">
        <v>231</v>
      </c>
      <c r="E184" s="211" t="s">
        <v>1</v>
      </c>
      <c r="F184" s="212" t="s">
        <v>300</v>
      </c>
      <c r="G184" s="210"/>
      <c r="H184" s="213">
        <v>2.9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231</v>
      </c>
      <c r="AU184" s="219" t="s">
        <v>85</v>
      </c>
      <c r="AV184" s="13" t="s">
        <v>87</v>
      </c>
      <c r="AW184" s="13" t="s">
        <v>33</v>
      </c>
      <c r="AX184" s="13" t="s">
        <v>85</v>
      </c>
      <c r="AY184" s="219" t="s">
        <v>223</v>
      </c>
    </row>
    <row r="185" spans="1:65" s="2" customFormat="1" ht="24.2" customHeight="1">
      <c r="A185" s="34"/>
      <c r="B185" s="35"/>
      <c r="C185" s="185" t="s">
        <v>301</v>
      </c>
      <c r="D185" s="185" t="s">
        <v>224</v>
      </c>
      <c r="E185" s="186" t="s">
        <v>302</v>
      </c>
      <c r="F185" s="187" t="s">
        <v>303</v>
      </c>
      <c r="G185" s="188" t="s">
        <v>146</v>
      </c>
      <c r="H185" s="189">
        <v>2.3780000000000001</v>
      </c>
      <c r="I185" s="190"/>
      <c r="J185" s="191">
        <f>ROUND(I185*H185,2)</f>
        <v>0</v>
      </c>
      <c r="K185" s="187" t="s">
        <v>228</v>
      </c>
      <c r="L185" s="39"/>
      <c r="M185" s="192" t="s">
        <v>1</v>
      </c>
      <c r="N185" s="193" t="s">
        <v>43</v>
      </c>
      <c r="O185" s="71"/>
      <c r="P185" s="194">
        <f>O185*H185</f>
        <v>0</v>
      </c>
      <c r="Q185" s="194">
        <v>0.34327999999999997</v>
      </c>
      <c r="R185" s="194">
        <f>Q185*H185</f>
        <v>0.81631984000000002</v>
      </c>
      <c r="S185" s="194">
        <v>0</v>
      </c>
      <c r="T185" s="19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6" t="s">
        <v>229</v>
      </c>
      <c r="AT185" s="196" t="s">
        <v>224</v>
      </c>
      <c r="AU185" s="196" t="s">
        <v>85</v>
      </c>
      <c r="AY185" s="17" t="s">
        <v>223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85</v>
      </c>
      <c r="BK185" s="197">
        <f>ROUND(I185*H185,2)</f>
        <v>0</v>
      </c>
      <c r="BL185" s="17" t="s">
        <v>229</v>
      </c>
      <c r="BM185" s="196" t="s">
        <v>304</v>
      </c>
    </row>
    <row r="186" spans="1:65" s="12" customFormat="1" ht="11.25">
      <c r="B186" s="198"/>
      <c r="C186" s="199"/>
      <c r="D186" s="200" t="s">
        <v>231</v>
      </c>
      <c r="E186" s="201" t="s">
        <v>1</v>
      </c>
      <c r="F186" s="202" t="s">
        <v>305</v>
      </c>
      <c r="G186" s="199"/>
      <c r="H186" s="201" t="s">
        <v>1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231</v>
      </c>
      <c r="AU186" s="208" t="s">
        <v>85</v>
      </c>
      <c r="AV186" s="12" t="s">
        <v>85</v>
      </c>
      <c r="AW186" s="12" t="s">
        <v>33</v>
      </c>
      <c r="AX186" s="12" t="s">
        <v>78</v>
      </c>
      <c r="AY186" s="208" t="s">
        <v>223</v>
      </c>
    </row>
    <row r="187" spans="1:65" s="13" customFormat="1" ht="11.25">
      <c r="B187" s="209"/>
      <c r="C187" s="210"/>
      <c r="D187" s="200" t="s">
        <v>231</v>
      </c>
      <c r="E187" s="211" t="s">
        <v>1</v>
      </c>
      <c r="F187" s="212" t="s">
        <v>306</v>
      </c>
      <c r="G187" s="210"/>
      <c r="H187" s="213">
        <v>2.1349999999999998</v>
      </c>
      <c r="I187" s="214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231</v>
      </c>
      <c r="AU187" s="219" t="s">
        <v>85</v>
      </c>
      <c r="AV187" s="13" t="s">
        <v>87</v>
      </c>
      <c r="AW187" s="13" t="s">
        <v>33</v>
      </c>
      <c r="AX187" s="13" t="s">
        <v>78</v>
      </c>
      <c r="AY187" s="219" t="s">
        <v>223</v>
      </c>
    </row>
    <row r="188" spans="1:65" s="12" customFormat="1" ht="11.25">
      <c r="B188" s="198"/>
      <c r="C188" s="199"/>
      <c r="D188" s="200" t="s">
        <v>231</v>
      </c>
      <c r="E188" s="201" t="s">
        <v>1</v>
      </c>
      <c r="F188" s="202" t="s">
        <v>307</v>
      </c>
      <c r="G188" s="199"/>
      <c r="H188" s="201" t="s">
        <v>1</v>
      </c>
      <c r="I188" s="203"/>
      <c r="J188" s="199"/>
      <c r="K188" s="199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231</v>
      </c>
      <c r="AU188" s="208" t="s">
        <v>85</v>
      </c>
      <c r="AV188" s="12" t="s">
        <v>85</v>
      </c>
      <c r="AW188" s="12" t="s">
        <v>33</v>
      </c>
      <c r="AX188" s="12" t="s">
        <v>78</v>
      </c>
      <c r="AY188" s="208" t="s">
        <v>223</v>
      </c>
    </row>
    <row r="189" spans="1:65" s="13" customFormat="1" ht="11.25">
      <c r="B189" s="209"/>
      <c r="C189" s="210"/>
      <c r="D189" s="200" t="s">
        <v>231</v>
      </c>
      <c r="E189" s="211" t="s">
        <v>1</v>
      </c>
      <c r="F189" s="212" t="s">
        <v>308</v>
      </c>
      <c r="G189" s="210"/>
      <c r="H189" s="213">
        <v>0.24299999999999999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231</v>
      </c>
      <c r="AU189" s="219" t="s">
        <v>85</v>
      </c>
      <c r="AV189" s="13" t="s">
        <v>87</v>
      </c>
      <c r="AW189" s="13" t="s">
        <v>33</v>
      </c>
      <c r="AX189" s="13" t="s">
        <v>78</v>
      </c>
      <c r="AY189" s="219" t="s">
        <v>223</v>
      </c>
    </row>
    <row r="190" spans="1:65" s="14" customFormat="1" ht="11.25">
      <c r="B190" s="220"/>
      <c r="C190" s="221"/>
      <c r="D190" s="200" t="s">
        <v>231</v>
      </c>
      <c r="E190" s="222" t="s">
        <v>1</v>
      </c>
      <c r="F190" s="223" t="s">
        <v>237</v>
      </c>
      <c r="G190" s="221"/>
      <c r="H190" s="224">
        <v>2.3780000000000001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231</v>
      </c>
      <c r="AU190" s="230" t="s">
        <v>85</v>
      </c>
      <c r="AV190" s="14" t="s">
        <v>229</v>
      </c>
      <c r="AW190" s="14" t="s">
        <v>33</v>
      </c>
      <c r="AX190" s="14" t="s">
        <v>85</v>
      </c>
      <c r="AY190" s="230" t="s">
        <v>223</v>
      </c>
    </row>
    <row r="191" spans="1:65" s="2" customFormat="1" ht="33" customHeight="1">
      <c r="A191" s="34"/>
      <c r="B191" s="35"/>
      <c r="C191" s="185" t="s">
        <v>8</v>
      </c>
      <c r="D191" s="185" t="s">
        <v>224</v>
      </c>
      <c r="E191" s="186" t="s">
        <v>309</v>
      </c>
      <c r="F191" s="187" t="s">
        <v>310</v>
      </c>
      <c r="G191" s="188" t="s">
        <v>146</v>
      </c>
      <c r="H191" s="189">
        <v>12.186999999999999</v>
      </c>
      <c r="I191" s="190"/>
      <c r="J191" s="191">
        <f>ROUND(I191*H191,2)</f>
        <v>0</v>
      </c>
      <c r="K191" s="187" t="s">
        <v>228</v>
      </c>
      <c r="L191" s="39"/>
      <c r="M191" s="192" t="s">
        <v>1</v>
      </c>
      <c r="N191" s="193" t="s">
        <v>43</v>
      </c>
      <c r="O191" s="71"/>
      <c r="P191" s="194">
        <f>O191*H191</f>
        <v>0</v>
      </c>
      <c r="Q191" s="194">
        <v>0.16930999999999999</v>
      </c>
      <c r="R191" s="194">
        <f>Q191*H191</f>
        <v>2.0633809699999999</v>
      </c>
      <c r="S191" s="194">
        <v>0</v>
      </c>
      <c r="T191" s="19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229</v>
      </c>
      <c r="AT191" s="196" t="s">
        <v>224</v>
      </c>
      <c r="AU191" s="196" t="s">
        <v>85</v>
      </c>
      <c r="AY191" s="17" t="s">
        <v>223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85</v>
      </c>
      <c r="BK191" s="197">
        <f>ROUND(I191*H191,2)</f>
        <v>0</v>
      </c>
      <c r="BL191" s="17" t="s">
        <v>229</v>
      </c>
      <c r="BM191" s="196" t="s">
        <v>311</v>
      </c>
    </row>
    <row r="192" spans="1:65" s="12" customFormat="1" ht="11.25">
      <c r="B192" s="198"/>
      <c r="C192" s="199"/>
      <c r="D192" s="200" t="s">
        <v>231</v>
      </c>
      <c r="E192" s="201" t="s">
        <v>1</v>
      </c>
      <c r="F192" s="202" t="s">
        <v>312</v>
      </c>
      <c r="G192" s="199"/>
      <c r="H192" s="201" t="s">
        <v>1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231</v>
      </c>
      <c r="AU192" s="208" t="s">
        <v>85</v>
      </c>
      <c r="AV192" s="12" t="s">
        <v>85</v>
      </c>
      <c r="AW192" s="12" t="s">
        <v>33</v>
      </c>
      <c r="AX192" s="12" t="s">
        <v>78</v>
      </c>
      <c r="AY192" s="208" t="s">
        <v>223</v>
      </c>
    </row>
    <row r="193" spans="1:65" s="12" customFormat="1" ht="11.25">
      <c r="B193" s="198"/>
      <c r="C193" s="199"/>
      <c r="D193" s="200" t="s">
        <v>231</v>
      </c>
      <c r="E193" s="201" t="s">
        <v>1</v>
      </c>
      <c r="F193" s="202" t="s">
        <v>313</v>
      </c>
      <c r="G193" s="199"/>
      <c r="H193" s="201" t="s">
        <v>1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231</v>
      </c>
      <c r="AU193" s="208" t="s">
        <v>85</v>
      </c>
      <c r="AV193" s="12" t="s">
        <v>85</v>
      </c>
      <c r="AW193" s="12" t="s">
        <v>33</v>
      </c>
      <c r="AX193" s="12" t="s">
        <v>78</v>
      </c>
      <c r="AY193" s="208" t="s">
        <v>223</v>
      </c>
    </row>
    <row r="194" spans="1:65" s="13" customFormat="1" ht="11.25">
      <c r="B194" s="209"/>
      <c r="C194" s="210"/>
      <c r="D194" s="200" t="s">
        <v>231</v>
      </c>
      <c r="E194" s="211" t="s">
        <v>1</v>
      </c>
      <c r="F194" s="212" t="s">
        <v>314</v>
      </c>
      <c r="G194" s="210"/>
      <c r="H194" s="213">
        <v>4.24</v>
      </c>
      <c r="I194" s="214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231</v>
      </c>
      <c r="AU194" s="219" t="s">
        <v>85</v>
      </c>
      <c r="AV194" s="13" t="s">
        <v>87</v>
      </c>
      <c r="AW194" s="13" t="s">
        <v>33</v>
      </c>
      <c r="AX194" s="13" t="s">
        <v>78</v>
      </c>
      <c r="AY194" s="219" t="s">
        <v>223</v>
      </c>
    </row>
    <row r="195" spans="1:65" s="13" customFormat="1" ht="11.25">
      <c r="B195" s="209"/>
      <c r="C195" s="210"/>
      <c r="D195" s="200" t="s">
        <v>231</v>
      </c>
      <c r="E195" s="211" t="s">
        <v>1</v>
      </c>
      <c r="F195" s="212" t="s">
        <v>315</v>
      </c>
      <c r="G195" s="210"/>
      <c r="H195" s="213">
        <v>-1.8180000000000001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231</v>
      </c>
      <c r="AU195" s="219" t="s">
        <v>85</v>
      </c>
      <c r="AV195" s="13" t="s">
        <v>87</v>
      </c>
      <c r="AW195" s="13" t="s">
        <v>33</v>
      </c>
      <c r="AX195" s="13" t="s">
        <v>78</v>
      </c>
      <c r="AY195" s="219" t="s">
        <v>223</v>
      </c>
    </row>
    <row r="196" spans="1:65" s="12" customFormat="1" ht="11.25">
      <c r="B196" s="198"/>
      <c r="C196" s="199"/>
      <c r="D196" s="200" t="s">
        <v>231</v>
      </c>
      <c r="E196" s="201" t="s">
        <v>1</v>
      </c>
      <c r="F196" s="202" t="s">
        <v>316</v>
      </c>
      <c r="G196" s="199"/>
      <c r="H196" s="201" t="s">
        <v>1</v>
      </c>
      <c r="I196" s="203"/>
      <c r="J196" s="199"/>
      <c r="K196" s="199"/>
      <c r="L196" s="204"/>
      <c r="M196" s="205"/>
      <c r="N196" s="206"/>
      <c r="O196" s="206"/>
      <c r="P196" s="206"/>
      <c r="Q196" s="206"/>
      <c r="R196" s="206"/>
      <c r="S196" s="206"/>
      <c r="T196" s="207"/>
      <c r="AT196" s="208" t="s">
        <v>231</v>
      </c>
      <c r="AU196" s="208" t="s">
        <v>85</v>
      </c>
      <c r="AV196" s="12" t="s">
        <v>85</v>
      </c>
      <c r="AW196" s="12" t="s">
        <v>33</v>
      </c>
      <c r="AX196" s="12" t="s">
        <v>78</v>
      </c>
      <c r="AY196" s="208" t="s">
        <v>223</v>
      </c>
    </row>
    <row r="197" spans="1:65" s="13" customFormat="1" ht="11.25">
      <c r="B197" s="209"/>
      <c r="C197" s="210"/>
      <c r="D197" s="200" t="s">
        <v>231</v>
      </c>
      <c r="E197" s="211" t="s">
        <v>1</v>
      </c>
      <c r="F197" s="212" t="s">
        <v>317</v>
      </c>
      <c r="G197" s="210"/>
      <c r="H197" s="213">
        <v>9.7650000000000006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231</v>
      </c>
      <c r="AU197" s="219" t="s">
        <v>85</v>
      </c>
      <c r="AV197" s="13" t="s">
        <v>87</v>
      </c>
      <c r="AW197" s="13" t="s">
        <v>33</v>
      </c>
      <c r="AX197" s="13" t="s">
        <v>78</v>
      </c>
      <c r="AY197" s="219" t="s">
        <v>223</v>
      </c>
    </row>
    <row r="198" spans="1:65" s="14" customFormat="1" ht="11.25">
      <c r="B198" s="220"/>
      <c r="C198" s="221"/>
      <c r="D198" s="200" t="s">
        <v>231</v>
      </c>
      <c r="E198" s="222" t="s">
        <v>1</v>
      </c>
      <c r="F198" s="223" t="s">
        <v>237</v>
      </c>
      <c r="G198" s="221"/>
      <c r="H198" s="224">
        <v>12.186999999999999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231</v>
      </c>
      <c r="AU198" s="230" t="s">
        <v>85</v>
      </c>
      <c r="AV198" s="14" t="s">
        <v>229</v>
      </c>
      <c r="AW198" s="14" t="s">
        <v>33</v>
      </c>
      <c r="AX198" s="14" t="s">
        <v>85</v>
      </c>
      <c r="AY198" s="230" t="s">
        <v>223</v>
      </c>
    </row>
    <row r="199" spans="1:65" s="2" customFormat="1" ht="44.25" customHeight="1">
      <c r="A199" s="34"/>
      <c r="B199" s="35"/>
      <c r="C199" s="185" t="s">
        <v>318</v>
      </c>
      <c r="D199" s="185" t="s">
        <v>224</v>
      </c>
      <c r="E199" s="186" t="s">
        <v>319</v>
      </c>
      <c r="F199" s="187" t="s">
        <v>320</v>
      </c>
      <c r="G199" s="188" t="s">
        <v>321</v>
      </c>
      <c r="H199" s="189">
        <v>4</v>
      </c>
      <c r="I199" s="190"/>
      <c r="J199" s="191">
        <f>ROUND(I199*H199,2)</f>
        <v>0</v>
      </c>
      <c r="K199" s="187" t="s">
        <v>228</v>
      </c>
      <c r="L199" s="39"/>
      <c r="M199" s="192" t="s">
        <v>1</v>
      </c>
      <c r="N199" s="193" t="s">
        <v>43</v>
      </c>
      <c r="O199" s="71"/>
      <c r="P199" s="194">
        <f>O199*H199</f>
        <v>0</v>
      </c>
      <c r="Q199" s="194">
        <v>2.6280000000000001E-2</v>
      </c>
      <c r="R199" s="194">
        <f>Q199*H199</f>
        <v>0.10512000000000001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229</v>
      </c>
      <c r="AT199" s="196" t="s">
        <v>224</v>
      </c>
      <c r="AU199" s="196" t="s">
        <v>85</v>
      </c>
      <c r="AY199" s="17" t="s">
        <v>223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85</v>
      </c>
      <c r="BK199" s="197">
        <f>ROUND(I199*H199,2)</f>
        <v>0</v>
      </c>
      <c r="BL199" s="17" t="s">
        <v>229</v>
      </c>
      <c r="BM199" s="196" t="s">
        <v>322</v>
      </c>
    </row>
    <row r="200" spans="1:65" s="12" customFormat="1" ht="11.25">
      <c r="B200" s="198"/>
      <c r="C200" s="199"/>
      <c r="D200" s="200" t="s">
        <v>231</v>
      </c>
      <c r="E200" s="201" t="s">
        <v>1</v>
      </c>
      <c r="F200" s="202" t="s">
        <v>323</v>
      </c>
      <c r="G200" s="199"/>
      <c r="H200" s="201" t="s">
        <v>1</v>
      </c>
      <c r="I200" s="203"/>
      <c r="J200" s="199"/>
      <c r="K200" s="199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231</v>
      </c>
      <c r="AU200" s="208" t="s">
        <v>85</v>
      </c>
      <c r="AV200" s="12" t="s">
        <v>85</v>
      </c>
      <c r="AW200" s="12" t="s">
        <v>33</v>
      </c>
      <c r="AX200" s="12" t="s">
        <v>78</v>
      </c>
      <c r="AY200" s="208" t="s">
        <v>223</v>
      </c>
    </row>
    <row r="201" spans="1:65" s="13" customFormat="1" ht="11.25">
      <c r="B201" s="209"/>
      <c r="C201" s="210"/>
      <c r="D201" s="200" t="s">
        <v>231</v>
      </c>
      <c r="E201" s="211" t="s">
        <v>1</v>
      </c>
      <c r="F201" s="212" t="s">
        <v>229</v>
      </c>
      <c r="G201" s="210"/>
      <c r="H201" s="213">
        <v>4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231</v>
      </c>
      <c r="AU201" s="219" t="s">
        <v>85</v>
      </c>
      <c r="AV201" s="13" t="s">
        <v>87</v>
      </c>
      <c r="AW201" s="13" t="s">
        <v>33</v>
      </c>
      <c r="AX201" s="13" t="s">
        <v>85</v>
      </c>
      <c r="AY201" s="219" t="s">
        <v>223</v>
      </c>
    </row>
    <row r="202" spans="1:65" s="2" customFormat="1" ht="44.25" customHeight="1">
      <c r="A202" s="34"/>
      <c r="B202" s="35"/>
      <c r="C202" s="185" t="s">
        <v>324</v>
      </c>
      <c r="D202" s="185" t="s">
        <v>224</v>
      </c>
      <c r="E202" s="186" t="s">
        <v>325</v>
      </c>
      <c r="F202" s="187" t="s">
        <v>326</v>
      </c>
      <c r="G202" s="188" t="s">
        <v>321</v>
      </c>
      <c r="H202" s="189">
        <v>4</v>
      </c>
      <c r="I202" s="190"/>
      <c r="J202" s="191">
        <f>ROUND(I202*H202,2)</f>
        <v>0</v>
      </c>
      <c r="K202" s="187" t="s">
        <v>228</v>
      </c>
      <c r="L202" s="39"/>
      <c r="M202" s="192" t="s">
        <v>1</v>
      </c>
      <c r="N202" s="193" t="s">
        <v>43</v>
      </c>
      <c r="O202" s="71"/>
      <c r="P202" s="194">
        <f>O202*H202</f>
        <v>0</v>
      </c>
      <c r="Q202" s="194">
        <v>3.9629999999999999E-2</v>
      </c>
      <c r="R202" s="194">
        <f>Q202*H202</f>
        <v>0.15851999999999999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229</v>
      </c>
      <c r="AT202" s="196" t="s">
        <v>224</v>
      </c>
      <c r="AU202" s="196" t="s">
        <v>85</v>
      </c>
      <c r="AY202" s="17" t="s">
        <v>223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85</v>
      </c>
      <c r="BK202" s="197">
        <f>ROUND(I202*H202,2)</f>
        <v>0</v>
      </c>
      <c r="BL202" s="17" t="s">
        <v>229</v>
      </c>
      <c r="BM202" s="196" t="s">
        <v>327</v>
      </c>
    </row>
    <row r="203" spans="1:65" s="12" customFormat="1" ht="11.25">
      <c r="B203" s="198"/>
      <c r="C203" s="199"/>
      <c r="D203" s="200" t="s">
        <v>231</v>
      </c>
      <c r="E203" s="201" t="s">
        <v>1</v>
      </c>
      <c r="F203" s="202" t="s">
        <v>328</v>
      </c>
      <c r="G203" s="199"/>
      <c r="H203" s="201" t="s">
        <v>1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231</v>
      </c>
      <c r="AU203" s="208" t="s">
        <v>85</v>
      </c>
      <c r="AV203" s="12" t="s">
        <v>85</v>
      </c>
      <c r="AW203" s="12" t="s">
        <v>33</v>
      </c>
      <c r="AX203" s="12" t="s">
        <v>78</v>
      </c>
      <c r="AY203" s="208" t="s">
        <v>223</v>
      </c>
    </row>
    <row r="204" spans="1:65" s="13" customFormat="1" ht="11.25">
      <c r="B204" s="209"/>
      <c r="C204" s="210"/>
      <c r="D204" s="200" t="s">
        <v>231</v>
      </c>
      <c r="E204" s="211" t="s">
        <v>1</v>
      </c>
      <c r="F204" s="212" t="s">
        <v>229</v>
      </c>
      <c r="G204" s="210"/>
      <c r="H204" s="213">
        <v>4</v>
      </c>
      <c r="I204" s="214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231</v>
      </c>
      <c r="AU204" s="219" t="s">
        <v>85</v>
      </c>
      <c r="AV204" s="13" t="s">
        <v>87</v>
      </c>
      <c r="AW204" s="13" t="s">
        <v>33</v>
      </c>
      <c r="AX204" s="13" t="s">
        <v>85</v>
      </c>
      <c r="AY204" s="219" t="s">
        <v>223</v>
      </c>
    </row>
    <row r="205" spans="1:65" s="2" customFormat="1" ht="24.2" customHeight="1">
      <c r="A205" s="34"/>
      <c r="B205" s="35"/>
      <c r="C205" s="185" t="s">
        <v>329</v>
      </c>
      <c r="D205" s="185" t="s">
        <v>224</v>
      </c>
      <c r="E205" s="186" t="s">
        <v>330</v>
      </c>
      <c r="F205" s="187" t="s">
        <v>331</v>
      </c>
      <c r="G205" s="188" t="s">
        <v>247</v>
      </c>
      <c r="H205" s="189">
        <v>0.122</v>
      </c>
      <c r="I205" s="190"/>
      <c r="J205" s="191">
        <f>ROUND(I205*H205,2)</f>
        <v>0</v>
      </c>
      <c r="K205" s="187" t="s">
        <v>228</v>
      </c>
      <c r="L205" s="39"/>
      <c r="M205" s="192" t="s">
        <v>1</v>
      </c>
      <c r="N205" s="193" t="s">
        <v>43</v>
      </c>
      <c r="O205" s="71"/>
      <c r="P205" s="194">
        <f>O205*H205</f>
        <v>0</v>
      </c>
      <c r="Q205" s="194">
        <v>1.7090000000000001E-2</v>
      </c>
      <c r="R205" s="194">
        <f>Q205*H205</f>
        <v>2.0849800000000002E-3</v>
      </c>
      <c r="S205" s="194">
        <v>0</v>
      </c>
      <c r="T205" s="19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6" t="s">
        <v>229</v>
      </c>
      <c r="AT205" s="196" t="s">
        <v>224</v>
      </c>
      <c r="AU205" s="196" t="s">
        <v>85</v>
      </c>
      <c r="AY205" s="17" t="s">
        <v>223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7" t="s">
        <v>85</v>
      </c>
      <c r="BK205" s="197">
        <f>ROUND(I205*H205,2)</f>
        <v>0</v>
      </c>
      <c r="BL205" s="17" t="s">
        <v>229</v>
      </c>
      <c r="BM205" s="196" t="s">
        <v>332</v>
      </c>
    </row>
    <row r="206" spans="1:65" s="2" customFormat="1" ht="16.5" customHeight="1">
      <c r="A206" s="34"/>
      <c r="B206" s="35"/>
      <c r="C206" s="231" t="s">
        <v>333</v>
      </c>
      <c r="D206" s="231" t="s">
        <v>268</v>
      </c>
      <c r="E206" s="232" t="s">
        <v>334</v>
      </c>
      <c r="F206" s="233" t="s">
        <v>335</v>
      </c>
      <c r="G206" s="234" t="s">
        <v>247</v>
      </c>
      <c r="H206" s="235">
        <v>3.5999999999999997E-2</v>
      </c>
      <c r="I206" s="236"/>
      <c r="J206" s="237">
        <f>ROUND(I206*H206,2)</f>
        <v>0</v>
      </c>
      <c r="K206" s="233" t="s">
        <v>228</v>
      </c>
      <c r="L206" s="238"/>
      <c r="M206" s="239" t="s">
        <v>1</v>
      </c>
      <c r="N206" s="240" t="s">
        <v>43</v>
      </c>
      <c r="O206" s="71"/>
      <c r="P206" s="194">
        <f>O206*H206</f>
        <v>0</v>
      </c>
      <c r="Q206" s="194">
        <v>1</v>
      </c>
      <c r="R206" s="194">
        <f>Q206*H206</f>
        <v>3.5999999999999997E-2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267</v>
      </c>
      <c r="AT206" s="196" t="s">
        <v>268</v>
      </c>
      <c r="AU206" s="196" t="s">
        <v>85</v>
      </c>
      <c r="AY206" s="17" t="s">
        <v>223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85</v>
      </c>
      <c r="BK206" s="197">
        <f>ROUND(I206*H206,2)</f>
        <v>0</v>
      </c>
      <c r="BL206" s="17" t="s">
        <v>229</v>
      </c>
      <c r="BM206" s="196" t="s">
        <v>336</v>
      </c>
    </row>
    <row r="207" spans="1:65" s="2" customFormat="1" ht="19.5">
      <c r="A207" s="34"/>
      <c r="B207" s="35"/>
      <c r="C207" s="36"/>
      <c r="D207" s="200" t="s">
        <v>337</v>
      </c>
      <c r="E207" s="36"/>
      <c r="F207" s="241" t="s">
        <v>338</v>
      </c>
      <c r="G207" s="36"/>
      <c r="H207" s="36"/>
      <c r="I207" s="242"/>
      <c r="J207" s="36"/>
      <c r="K207" s="36"/>
      <c r="L207" s="39"/>
      <c r="M207" s="243"/>
      <c r="N207" s="244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337</v>
      </c>
      <c r="AU207" s="17" t="s">
        <v>85</v>
      </c>
    </row>
    <row r="208" spans="1:65" s="13" customFormat="1" ht="11.25">
      <c r="B208" s="209"/>
      <c r="C208" s="210"/>
      <c r="D208" s="200" t="s">
        <v>231</v>
      </c>
      <c r="E208" s="211" t="s">
        <v>1</v>
      </c>
      <c r="F208" s="212" t="s">
        <v>339</v>
      </c>
      <c r="G208" s="210"/>
      <c r="H208" s="213">
        <v>3.5999999999999997E-2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231</v>
      </c>
      <c r="AU208" s="219" t="s">
        <v>85</v>
      </c>
      <c r="AV208" s="13" t="s">
        <v>87</v>
      </c>
      <c r="AW208" s="13" t="s">
        <v>33</v>
      </c>
      <c r="AX208" s="13" t="s">
        <v>85</v>
      </c>
      <c r="AY208" s="219" t="s">
        <v>223</v>
      </c>
    </row>
    <row r="209" spans="1:65" s="2" customFormat="1" ht="16.5" customHeight="1">
      <c r="A209" s="34"/>
      <c r="B209" s="35"/>
      <c r="C209" s="231" t="s">
        <v>340</v>
      </c>
      <c r="D209" s="231" t="s">
        <v>268</v>
      </c>
      <c r="E209" s="232" t="s">
        <v>341</v>
      </c>
      <c r="F209" s="233" t="s">
        <v>342</v>
      </c>
      <c r="G209" s="234" t="s">
        <v>247</v>
      </c>
      <c r="H209" s="235">
        <v>8.5999999999999993E-2</v>
      </c>
      <c r="I209" s="236"/>
      <c r="J209" s="237">
        <f>ROUND(I209*H209,2)</f>
        <v>0</v>
      </c>
      <c r="K209" s="233" t="s">
        <v>228</v>
      </c>
      <c r="L209" s="238"/>
      <c r="M209" s="239" t="s">
        <v>1</v>
      </c>
      <c r="N209" s="240" t="s">
        <v>43</v>
      </c>
      <c r="O209" s="71"/>
      <c r="P209" s="194">
        <f>O209*H209</f>
        <v>0</v>
      </c>
      <c r="Q209" s="194">
        <v>1</v>
      </c>
      <c r="R209" s="194">
        <f>Q209*H209</f>
        <v>8.5999999999999993E-2</v>
      </c>
      <c r="S209" s="194">
        <v>0</v>
      </c>
      <c r="T209" s="19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6" t="s">
        <v>267</v>
      </c>
      <c r="AT209" s="196" t="s">
        <v>268</v>
      </c>
      <c r="AU209" s="196" t="s">
        <v>85</v>
      </c>
      <c r="AY209" s="17" t="s">
        <v>223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7" t="s">
        <v>85</v>
      </c>
      <c r="BK209" s="197">
        <f>ROUND(I209*H209,2)</f>
        <v>0</v>
      </c>
      <c r="BL209" s="17" t="s">
        <v>229</v>
      </c>
      <c r="BM209" s="196" t="s">
        <v>343</v>
      </c>
    </row>
    <row r="210" spans="1:65" s="2" customFormat="1" ht="19.5">
      <c r="A210" s="34"/>
      <c r="B210" s="35"/>
      <c r="C210" s="36"/>
      <c r="D210" s="200" t="s">
        <v>337</v>
      </c>
      <c r="E210" s="36"/>
      <c r="F210" s="241" t="s">
        <v>344</v>
      </c>
      <c r="G210" s="36"/>
      <c r="H210" s="36"/>
      <c r="I210" s="242"/>
      <c r="J210" s="36"/>
      <c r="K210" s="36"/>
      <c r="L210" s="39"/>
      <c r="M210" s="243"/>
      <c r="N210" s="244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337</v>
      </c>
      <c r="AU210" s="17" t="s">
        <v>85</v>
      </c>
    </row>
    <row r="211" spans="1:65" s="13" customFormat="1" ht="11.25">
      <c r="B211" s="209"/>
      <c r="C211" s="210"/>
      <c r="D211" s="200" t="s">
        <v>231</v>
      </c>
      <c r="E211" s="211" t="s">
        <v>1</v>
      </c>
      <c r="F211" s="212" t="s">
        <v>345</v>
      </c>
      <c r="G211" s="210"/>
      <c r="H211" s="213">
        <v>8.5999999999999993E-2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231</v>
      </c>
      <c r="AU211" s="219" t="s">
        <v>85</v>
      </c>
      <c r="AV211" s="13" t="s">
        <v>87</v>
      </c>
      <c r="AW211" s="13" t="s">
        <v>33</v>
      </c>
      <c r="AX211" s="13" t="s">
        <v>85</v>
      </c>
      <c r="AY211" s="219" t="s">
        <v>223</v>
      </c>
    </row>
    <row r="212" spans="1:65" s="2" customFormat="1" ht="24.2" customHeight="1">
      <c r="A212" s="34"/>
      <c r="B212" s="35"/>
      <c r="C212" s="185" t="s">
        <v>7</v>
      </c>
      <c r="D212" s="185" t="s">
        <v>224</v>
      </c>
      <c r="E212" s="186" t="s">
        <v>346</v>
      </c>
      <c r="F212" s="187" t="s">
        <v>347</v>
      </c>
      <c r="G212" s="188" t="s">
        <v>146</v>
      </c>
      <c r="H212" s="189">
        <v>6.125</v>
      </c>
      <c r="I212" s="190"/>
      <c r="J212" s="191">
        <f>ROUND(I212*H212,2)</f>
        <v>0</v>
      </c>
      <c r="K212" s="187" t="s">
        <v>228</v>
      </c>
      <c r="L212" s="39"/>
      <c r="M212" s="192" t="s">
        <v>1</v>
      </c>
      <c r="N212" s="193" t="s">
        <v>43</v>
      </c>
      <c r="O212" s="71"/>
      <c r="P212" s="194">
        <f>O212*H212</f>
        <v>0</v>
      </c>
      <c r="Q212" s="194">
        <v>4.2340000000000003E-2</v>
      </c>
      <c r="R212" s="194">
        <f>Q212*H212</f>
        <v>0.25933250000000002</v>
      </c>
      <c r="S212" s="194">
        <v>0</v>
      </c>
      <c r="T212" s="19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6" t="s">
        <v>229</v>
      </c>
      <c r="AT212" s="196" t="s">
        <v>224</v>
      </c>
      <c r="AU212" s="196" t="s">
        <v>85</v>
      </c>
      <c r="AY212" s="17" t="s">
        <v>223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7" t="s">
        <v>85</v>
      </c>
      <c r="BK212" s="197">
        <f>ROUND(I212*H212,2)</f>
        <v>0</v>
      </c>
      <c r="BL212" s="17" t="s">
        <v>229</v>
      </c>
      <c r="BM212" s="196" t="s">
        <v>348</v>
      </c>
    </row>
    <row r="213" spans="1:65" s="13" customFormat="1" ht="11.25">
      <c r="B213" s="209"/>
      <c r="C213" s="210"/>
      <c r="D213" s="200" t="s">
        <v>231</v>
      </c>
      <c r="E213" s="211" t="s">
        <v>1</v>
      </c>
      <c r="F213" s="212" t="s">
        <v>349</v>
      </c>
      <c r="G213" s="210"/>
      <c r="H213" s="213">
        <v>6.125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231</v>
      </c>
      <c r="AU213" s="219" t="s">
        <v>85</v>
      </c>
      <c r="AV213" s="13" t="s">
        <v>87</v>
      </c>
      <c r="AW213" s="13" t="s">
        <v>33</v>
      </c>
      <c r="AX213" s="13" t="s">
        <v>85</v>
      </c>
      <c r="AY213" s="219" t="s">
        <v>223</v>
      </c>
    </row>
    <row r="214" spans="1:65" s="2" customFormat="1" ht="24.2" customHeight="1">
      <c r="A214" s="34"/>
      <c r="B214" s="35"/>
      <c r="C214" s="185" t="s">
        <v>350</v>
      </c>
      <c r="D214" s="185" t="s">
        <v>224</v>
      </c>
      <c r="E214" s="186" t="s">
        <v>351</v>
      </c>
      <c r="F214" s="187" t="s">
        <v>352</v>
      </c>
      <c r="G214" s="188" t="s">
        <v>146</v>
      </c>
      <c r="H214" s="189">
        <v>62.557000000000002</v>
      </c>
      <c r="I214" s="190"/>
      <c r="J214" s="191">
        <f>ROUND(I214*H214,2)</f>
        <v>0</v>
      </c>
      <c r="K214" s="187" t="s">
        <v>228</v>
      </c>
      <c r="L214" s="39"/>
      <c r="M214" s="192" t="s">
        <v>1</v>
      </c>
      <c r="N214" s="193" t="s">
        <v>43</v>
      </c>
      <c r="O214" s="71"/>
      <c r="P214" s="194">
        <f>O214*H214</f>
        <v>0</v>
      </c>
      <c r="Q214" s="194">
        <v>5.8970000000000002E-2</v>
      </c>
      <c r="R214" s="194">
        <f>Q214*H214</f>
        <v>3.6889862900000003</v>
      </c>
      <c r="S214" s="194">
        <v>0</v>
      </c>
      <c r="T214" s="19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6" t="s">
        <v>229</v>
      </c>
      <c r="AT214" s="196" t="s">
        <v>224</v>
      </c>
      <c r="AU214" s="196" t="s">
        <v>85</v>
      </c>
      <c r="AY214" s="17" t="s">
        <v>223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7" t="s">
        <v>85</v>
      </c>
      <c r="BK214" s="197">
        <f>ROUND(I214*H214,2)</f>
        <v>0</v>
      </c>
      <c r="BL214" s="17" t="s">
        <v>229</v>
      </c>
      <c r="BM214" s="196" t="s">
        <v>353</v>
      </c>
    </row>
    <row r="215" spans="1:65" s="12" customFormat="1" ht="11.25">
      <c r="B215" s="198"/>
      <c r="C215" s="199"/>
      <c r="D215" s="200" t="s">
        <v>231</v>
      </c>
      <c r="E215" s="201" t="s">
        <v>1</v>
      </c>
      <c r="F215" s="202" t="s">
        <v>354</v>
      </c>
      <c r="G215" s="199"/>
      <c r="H215" s="201" t="s">
        <v>1</v>
      </c>
      <c r="I215" s="203"/>
      <c r="J215" s="199"/>
      <c r="K215" s="199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231</v>
      </c>
      <c r="AU215" s="208" t="s">
        <v>85</v>
      </c>
      <c r="AV215" s="12" t="s">
        <v>85</v>
      </c>
      <c r="AW215" s="12" t="s">
        <v>33</v>
      </c>
      <c r="AX215" s="12" t="s">
        <v>78</v>
      </c>
      <c r="AY215" s="208" t="s">
        <v>223</v>
      </c>
    </row>
    <row r="216" spans="1:65" s="13" customFormat="1" ht="11.25">
      <c r="B216" s="209"/>
      <c r="C216" s="210"/>
      <c r="D216" s="200" t="s">
        <v>231</v>
      </c>
      <c r="E216" s="211" t="s">
        <v>1</v>
      </c>
      <c r="F216" s="212" t="s">
        <v>355</v>
      </c>
      <c r="G216" s="210"/>
      <c r="H216" s="213">
        <v>7.5250000000000004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231</v>
      </c>
      <c r="AU216" s="219" t="s">
        <v>85</v>
      </c>
      <c r="AV216" s="13" t="s">
        <v>87</v>
      </c>
      <c r="AW216" s="13" t="s">
        <v>33</v>
      </c>
      <c r="AX216" s="13" t="s">
        <v>78</v>
      </c>
      <c r="AY216" s="219" t="s">
        <v>223</v>
      </c>
    </row>
    <row r="217" spans="1:65" s="12" customFormat="1" ht="11.25">
      <c r="B217" s="198"/>
      <c r="C217" s="199"/>
      <c r="D217" s="200" t="s">
        <v>231</v>
      </c>
      <c r="E217" s="201" t="s">
        <v>1</v>
      </c>
      <c r="F217" s="202" t="s">
        <v>356</v>
      </c>
      <c r="G217" s="199"/>
      <c r="H217" s="201" t="s">
        <v>1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231</v>
      </c>
      <c r="AU217" s="208" t="s">
        <v>85</v>
      </c>
      <c r="AV217" s="12" t="s">
        <v>85</v>
      </c>
      <c r="AW217" s="12" t="s">
        <v>33</v>
      </c>
      <c r="AX217" s="12" t="s">
        <v>78</v>
      </c>
      <c r="AY217" s="208" t="s">
        <v>223</v>
      </c>
    </row>
    <row r="218" spans="1:65" s="13" customFormat="1" ht="11.25">
      <c r="B218" s="209"/>
      <c r="C218" s="210"/>
      <c r="D218" s="200" t="s">
        <v>231</v>
      </c>
      <c r="E218" s="211" t="s">
        <v>1</v>
      </c>
      <c r="F218" s="212" t="s">
        <v>357</v>
      </c>
      <c r="G218" s="210"/>
      <c r="H218" s="213">
        <v>6.2649999999999997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231</v>
      </c>
      <c r="AU218" s="219" t="s">
        <v>85</v>
      </c>
      <c r="AV218" s="13" t="s">
        <v>87</v>
      </c>
      <c r="AW218" s="13" t="s">
        <v>33</v>
      </c>
      <c r="AX218" s="13" t="s">
        <v>78</v>
      </c>
      <c r="AY218" s="219" t="s">
        <v>223</v>
      </c>
    </row>
    <row r="219" spans="1:65" s="13" customFormat="1" ht="11.25">
      <c r="B219" s="209"/>
      <c r="C219" s="210"/>
      <c r="D219" s="200" t="s">
        <v>231</v>
      </c>
      <c r="E219" s="211" t="s">
        <v>1</v>
      </c>
      <c r="F219" s="212" t="s">
        <v>358</v>
      </c>
      <c r="G219" s="210"/>
      <c r="H219" s="213">
        <v>-2.758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231</v>
      </c>
      <c r="AU219" s="219" t="s">
        <v>85</v>
      </c>
      <c r="AV219" s="13" t="s">
        <v>87</v>
      </c>
      <c r="AW219" s="13" t="s">
        <v>33</v>
      </c>
      <c r="AX219" s="13" t="s">
        <v>78</v>
      </c>
      <c r="AY219" s="219" t="s">
        <v>223</v>
      </c>
    </row>
    <row r="220" spans="1:65" s="12" customFormat="1" ht="11.25">
      <c r="B220" s="198"/>
      <c r="C220" s="199"/>
      <c r="D220" s="200" t="s">
        <v>231</v>
      </c>
      <c r="E220" s="201" t="s">
        <v>1</v>
      </c>
      <c r="F220" s="202" t="s">
        <v>359</v>
      </c>
      <c r="G220" s="199"/>
      <c r="H220" s="201" t="s">
        <v>1</v>
      </c>
      <c r="I220" s="203"/>
      <c r="J220" s="199"/>
      <c r="K220" s="199"/>
      <c r="L220" s="204"/>
      <c r="M220" s="205"/>
      <c r="N220" s="206"/>
      <c r="O220" s="206"/>
      <c r="P220" s="206"/>
      <c r="Q220" s="206"/>
      <c r="R220" s="206"/>
      <c r="S220" s="206"/>
      <c r="T220" s="207"/>
      <c r="AT220" s="208" t="s">
        <v>231</v>
      </c>
      <c r="AU220" s="208" t="s">
        <v>85</v>
      </c>
      <c r="AV220" s="12" t="s">
        <v>85</v>
      </c>
      <c r="AW220" s="12" t="s">
        <v>33</v>
      </c>
      <c r="AX220" s="12" t="s">
        <v>78</v>
      </c>
      <c r="AY220" s="208" t="s">
        <v>223</v>
      </c>
    </row>
    <row r="221" spans="1:65" s="13" customFormat="1" ht="11.25">
      <c r="B221" s="209"/>
      <c r="C221" s="210"/>
      <c r="D221" s="200" t="s">
        <v>231</v>
      </c>
      <c r="E221" s="211" t="s">
        <v>1</v>
      </c>
      <c r="F221" s="212" t="s">
        <v>360</v>
      </c>
      <c r="G221" s="210"/>
      <c r="H221" s="213">
        <v>15.61</v>
      </c>
      <c r="I221" s="214"/>
      <c r="J221" s="210"/>
      <c r="K221" s="210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231</v>
      </c>
      <c r="AU221" s="219" t="s">
        <v>85</v>
      </c>
      <c r="AV221" s="13" t="s">
        <v>87</v>
      </c>
      <c r="AW221" s="13" t="s">
        <v>33</v>
      </c>
      <c r="AX221" s="13" t="s">
        <v>78</v>
      </c>
      <c r="AY221" s="219" t="s">
        <v>223</v>
      </c>
    </row>
    <row r="222" spans="1:65" s="12" customFormat="1" ht="11.25">
      <c r="B222" s="198"/>
      <c r="C222" s="199"/>
      <c r="D222" s="200" t="s">
        <v>231</v>
      </c>
      <c r="E222" s="201" t="s">
        <v>1</v>
      </c>
      <c r="F222" s="202" t="s">
        <v>361</v>
      </c>
      <c r="G222" s="199"/>
      <c r="H222" s="201" t="s">
        <v>1</v>
      </c>
      <c r="I222" s="203"/>
      <c r="J222" s="199"/>
      <c r="K222" s="199"/>
      <c r="L222" s="204"/>
      <c r="M222" s="205"/>
      <c r="N222" s="206"/>
      <c r="O222" s="206"/>
      <c r="P222" s="206"/>
      <c r="Q222" s="206"/>
      <c r="R222" s="206"/>
      <c r="S222" s="206"/>
      <c r="T222" s="207"/>
      <c r="AT222" s="208" t="s">
        <v>231</v>
      </c>
      <c r="AU222" s="208" t="s">
        <v>85</v>
      </c>
      <c r="AV222" s="12" t="s">
        <v>85</v>
      </c>
      <c r="AW222" s="12" t="s">
        <v>33</v>
      </c>
      <c r="AX222" s="12" t="s">
        <v>78</v>
      </c>
      <c r="AY222" s="208" t="s">
        <v>223</v>
      </c>
    </row>
    <row r="223" spans="1:65" s="13" customFormat="1" ht="11.25">
      <c r="B223" s="209"/>
      <c r="C223" s="210"/>
      <c r="D223" s="200" t="s">
        <v>231</v>
      </c>
      <c r="E223" s="211" t="s">
        <v>1</v>
      </c>
      <c r="F223" s="212" t="s">
        <v>362</v>
      </c>
      <c r="G223" s="210"/>
      <c r="H223" s="213">
        <v>6.3</v>
      </c>
      <c r="I223" s="214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231</v>
      </c>
      <c r="AU223" s="219" t="s">
        <v>85</v>
      </c>
      <c r="AV223" s="13" t="s">
        <v>87</v>
      </c>
      <c r="AW223" s="13" t="s">
        <v>33</v>
      </c>
      <c r="AX223" s="13" t="s">
        <v>78</v>
      </c>
      <c r="AY223" s="219" t="s">
        <v>223</v>
      </c>
    </row>
    <row r="224" spans="1:65" s="13" customFormat="1" ht="11.25">
      <c r="B224" s="209"/>
      <c r="C224" s="210"/>
      <c r="D224" s="200" t="s">
        <v>231</v>
      </c>
      <c r="E224" s="211" t="s">
        <v>1</v>
      </c>
      <c r="F224" s="212" t="s">
        <v>363</v>
      </c>
      <c r="G224" s="210"/>
      <c r="H224" s="213">
        <v>4.55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231</v>
      </c>
      <c r="AU224" s="219" t="s">
        <v>85</v>
      </c>
      <c r="AV224" s="13" t="s">
        <v>87</v>
      </c>
      <c r="AW224" s="13" t="s">
        <v>33</v>
      </c>
      <c r="AX224" s="13" t="s">
        <v>78</v>
      </c>
      <c r="AY224" s="219" t="s">
        <v>223</v>
      </c>
    </row>
    <row r="225" spans="1:65" s="13" customFormat="1" ht="11.25">
      <c r="B225" s="209"/>
      <c r="C225" s="210"/>
      <c r="D225" s="200" t="s">
        <v>231</v>
      </c>
      <c r="E225" s="211" t="s">
        <v>1</v>
      </c>
      <c r="F225" s="212" t="s">
        <v>364</v>
      </c>
      <c r="G225" s="210"/>
      <c r="H225" s="213">
        <v>4.41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231</v>
      </c>
      <c r="AU225" s="219" t="s">
        <v>85</v>
      </c>
      <c r="AV225" s="13" t="s">
        <v>87</v>
      </c>
      <c r="AW225" s="13" t="s">
        <v>33</v>
      </c>
      <c r="AX225" s="13" t="s">
        <v>78</v>
      </c>
      <c r="AY225" s="219" t="s">
        <v>223</v>
      </c>
    </row>
    <row r="226" spans="1:65" s="13" customFormat="1" ht="11.25">
      <c r="B226" s="209"/>
      <c r="C226" s="210"/>
      <c r="D226" s="200" t="s">
        <v>231</v>
      </c>
      <c r="E226" s="211" t="s">
        <v>1</v>
      </c>
      <c r="F226" s="212" t="s">
        <v>365</v>
      </c>
      <c r="G226" s="210"/>
      <c r="H226" s="213">
        <v>-1.5760000000000001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231</v>
      </c>
      <c r="AU226" s="219" t="s">
        <v>85</v>
      </c>
      <c r="AV226" s="13" t="s">
        <v>87</v>
      </c>
      <c r="AW226" s="13" t="s">
        <v>33</v>
      </c>
      <c r="AX226" s="13" t="s">
        <v>78</v>
      </c>
      <c r="AY226" s="219" t="s">
        <v>223</v>
      </c>
    </row>
    <row r="227" spans="1:65" s="12" customFormat="1" ht="11.25">
      <c r="B227" s="198"/>
      <c r="C227" s="199"/>
      <c r="D227" s="200" t="s">
        <v>231</v>
      </c>
      <c r="E227" s="201" t="s">
        <v>1</v>
      </c>
      <c r="F227" s="202" t="s">
        <v>366</v>
      </c>
      <c r="G227" s="199"/>
      <c r="H227" s="201" t="s">
        <v>1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231</v>
      </c>
      <c r="AU227" s="208" t="s">
        <v>85</v>
      </c>
      <c r="AV227" s="12" t="s">
        <v>85</v>
      </c>
      <c r="AW227" s="12" t="s">
        <v>33</v>
      </c>
      <c r="AX227" s="12" t="s">
        <v>78</v>
      </c>
      <c r="AY227" s="208" t="s">
        <v>223</v>
      </c>
    </row>
    <row r="228" spans="1:65" s="13" customFormat="1" ht="11.25">
      <c r="B228" s="209"/>
      <c r="C228" s="210"/>
      <c r="D228" s="200" t="s">
        <v>231</v>
      </c>
      <c r="E228" s="211" t="s">
        <v>1</v>
      </c>
      <c r="F228" s="212" t="s">
        <v>367</v>
      </c>
      <c r="G228" s="210"/>
      <c r="H228" s="213">
        <v>6.5449999999999999</v>
      </c>
      <c r="I228" s="214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231</v>
      </c>
      <c r="AU228" s="219" t="s">
        <v>85</v>
      </c>
      <c r="AV228" s="13" t="s">
        <v>87</v>
      </c>
      <c r="AW228" s="13" t="s">
        <v>33</v>
      </c>
      <c r="AX228" s="13" t="s">
        <v>78</v>
      </c>
      <c r="AY228" s="219" t="s">
        <v>223</v>
      </c>
    </row>
    <row r="229" spans="1:65" s="13" customFormat="1" ht="11.25">
      <c r="B229" s="209"/>
      <c r="C229" s="210"/>
      <c r="D229" s="200" t="s">
        <v>231</v>
      </c>
      <c r="E229" s="211" t="s">
        <v>1</v>
      </c>
      <c r="F229" s="212" t="s">
        <v>365</v>
      </c>
      <c r="G229" s="210"/>
      <c r="H229" s="213">
        <v>-1.5760000000000001</v>
      </c>
      <c r="I229" s="214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231</v>
      </c>
      <c r="AU229" s="219" t="s">
        <v>85</v>
      </c>
      <c r="AV229" s="13" t="s">
        <v>87</v>
      </c>
      <c r="AW229" s="13" t="s">
        <v>33</v>
      </c>
      <c r="AX229" s="13" t="s">
        <v>78</v>
      </c>
      <c r="AY229" s="219" t="s">
        <v>223</v>
      </c>
    </row>
    <row r="230" spans="1:65" s="12" customFormat="1" ht="11.25">
      <c r="B230" s="198"/>
      <c r="C230" s="199"/>
      <c r="D230" s="200" t="s">
        <v>231</v>
      </c>
      <c r="E230" s="201" t="s">
        <v>1</v>
      </c>
      <c r="F230" s="202" t="s">
        <v>368</v>
      </c>
      <c r="G230" s="199"/>
      <c r="H230" s="201" t="s">
        <v>1</v>
      </c>
      <c r="I230" s="203"/>
      <c r="J230" s="199"/>
      <c r="K230" s="199"/>
      <c r="L230" s="204"/>
      <c r="M230" s="205"/>
      <c r="N230" s="206"/>
      <c r="O230" s="206"/>
      <c r="P230" s="206"/>
      <c r="Q230" s="206"/>
      <c r="R230" s="206"/>
      <c r="S230" s="206"/>
      <c r="T230" s="207"/>
      <c r="AT230" s="208" t="s">
        <v>231</v>
      </c>
      <c r="AU230" s="208" t="s">
        <v>85</v>
      </c>
      <c r="AV230" s="12" t="s">
        <v>85</v>
      </c>
      <c r="AW230" s="12" t="s">
        <v>33</v>
      </c>
      <c r="AX230" s="12" t="s">
        <v>78</v>
      </c>
      <c r="AY230" s="208" t="s">
        <v>223</v>
      </c>
    </row>
    <row r="231" spans="1:65" s="13" customFormat="1" ht="11.25">
      <c r="B231" s="209"/>
      <c r="C231" s="210"/>
      <c r="D231" s="200" t="s">
        <v>231</v>
      </c>
      <c r="E231" s="211" t="s">
        <v>1</v>
      </c>
      <c r="F231" s="212" t="s">
        <v>369</v>
      </c>
      <c r="G231" s="210"/>
      <c r="H231" s="213">
        <v>13.16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231</v>
      </c>
      <c r="AU231" s="219" t="s">
        <v>85</v>
      </c>
      <c r="AV231" s="13" t="s">
        <v>87</v>
      </c>
      <c r="AW231" s="13" t="s">
        <v>33</v>
      </c>
      <c r="AX231" s="13" t="s">
        <v>78</v>
      </c>
      <c r="AY231" s="219" t="s">
        <v>223</v>
      </c>
    </row>
    <row r="232" spans="1:65" s="13" customFormat="1" ht="11.25">
      <c r="B232" s="209"/>
      <c r="C232" s="210"/>
      <c r="D232" s="200" t="s">
        <v>231</v>
      </c>
      <c r="E232" s="211" t="s">
        <v>1</v>
      </c>
      <c r="F232" s="212" t="s">
        <v>358</v>
      </c>
      <c r="G232" s="210"/>
      <c r="H232" s="213">
        <v>-2.758</v>
      </c>
      <c r="I232" s="214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231</v>
      </c>
      <c r="AU232" s="219" t="s">
        <v>85</v>
      </c>
      <c r="AV232" s="13" t="s">
        <v>87</v>
      </c>
      <c r="AW232" s="13" t="s">
        <v>33</v>
      </c>
      <c r="AX232" s="13" t="s">
        <v>78</v>
      </c>
      <c r="AY232" s="219" t="s">
        <v>223</v>
      </c>
    </row>
    <row r="233" spans="1:65" s="13" customFormat="1" ht="11.25">
      <c r="B233" s="209"/>
      <c r="C233" s="210"/>
      <c r="D233" s="200" t="s">
        <v>231</v>
      </c>
      <c r="E233" s="211" t="s">
        <v>1</v>
      </c>
      <c r="F233" s="212" t="s">
        <v>370</v>
      </c>
      <c r="G233" s="210"/>
      <c r="H233" s="213">
        <v>3.15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231</v>
      </c>
      <c r="AU233" s="219" t="s">
        <v>85</v>
      </c>
      <c r="AV233" s="13" t="s">
        <v>87</v>
      </c>
      <c r="AW233" s="13" t="s">
        <v>33</v>
      </c>
      <c r="AX233" s="13" t="s">
        <v>78</v>
      </c>
      <c r="AY233" s="219" t="s">
        <v>223</v>
      </c>
    </row>
    <row r="234" spans="1:65" s="12" customFormat="1" ht="11.25">
      <c r="B234" s="198"/>
      <c r="C234" s="199"/>
      <c r="D234" s="200" t="s">
        <v>231</v>
      </c>
      <c r="E234" s="201" t="s">
        <v>1</v>
      </c>
      <c r="F234" s="202" t="s">
        <v>371</v>
      </c>
      <c r="G234" s="199"/>
      <c r="H234" s="201" t="s">
        <v>1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231</v>
      </c>
      <c r="AU234" s="208" t="s">
        <v>85</v>
      </c>
      <c r="AV234" s="12" t="s">
        <v>85</v>
      </c>
      <c r="AW234" s="12" t="s">
        <v>33</v>
      </c>
      <c r="AX234" s="12" t="s">
        <v>78</v>
      </c>
      <c r="AY234" s="208" t="s">
        <v>223</v>
      </c>
    </row>
    <row r="235" spans="1:65" s="13" customFormat="1" ht="11.25">
      <c r="B235" s="209"/>
      <c r="C235" s="210"/>
      <c r="D235" s="200" t="s">
        <v>231</v>
      </c>
      <c r="E235" s="211" t="s">
        <v>1</v>
      </c>
      <c r="F235" s="212" t="s">
        <v>372</v>
      </c>
      <c r="G235" s="210"/>
      <c r="H235" s="213">
        <v>3.71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231</v>
      </c>
      <c r="AU235" s="219" t="s">
        <v>85</v>
      </c>
      <c r="AV235" s="13" t="s">
        <v>87</v>
      </c>
      <c r="AW235" s="13" t="s">
        <v>33</v>
      </c>
      <c r="AX235" s="13" t="s">
        <v>78</v>
      </c>
      <c r="AY235" s="219" t="s">
        <v>223</v>
      </c>
    </row>
    <row r="236" spans="1:65" s="14" customFormat="1" ht="11.25">
      <c r="B236" s="220"/>
      <c r="C236" s="221"/>
      <c r="D236" s="200" t="s">
        <v>231</v>
      </c>
      <c r="E236" s="222" t="s">
        <v>1</v>
      </c>
      <c r="F236" s="223" t="s">
        <v>237</v>
      </c>
      <c r="G236" s="221"/>
      <c r="H236" s="224">
        <v>62.557000000000002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231</v>
      </c>
      <c r="AU236" s="230" t="s">
        <v>85</v>
      </c>
      <c r="AV236" s="14" t="s">
        <v>229</v>
      </c>
      <c r="AW236" s="14" t="s">
        <v>33</v>
      </c>
      <c r="AX236" s="14" t="s">
        <v>85</v>
      </c>
      <c r="AY236" s="230" t="s">
        <v>223</v>
      </c>
    </row>
    <row r="237" spans="1:65" s="2" customFormat="1" ht="24.2" customHeight="1">
      <c r="A237" s="34"/>
      <c r="B237" s="35"/>
      <c r="C237" s="185" t="s">
        <v>373</v>
      </c>
      <c r="D237" s="185" t="s">
        <v>224</v>
      </c>
      <c r="E237" s="186" t="s">
        <v>374</v>
      </c>
      <c r="F237" s="187" t="s">
        <v>375</v>
      </c>
      <c r="G237" s="188" t="s">
        <v>146</v>
      </c>
      <c r="H237" s="189">
        <v>5.46</v>
      </c>
      <c r="I237" s="190"/>
      <c r="J237" s="191">
        <f>ROUND(I237*H237,2)</f>
        <v>0</v>
      </c>
      <c r="K237" s="187" t="s">
        <v>228</v>
      </c>
      <c r="L237" s="39"/>
      <c r="M237" s="192" t="s">
        <v>1</v>
      </c>
      <c r="N237" s="193" t="s">
        <v>43</v>
      </c>
      <c r="O237" s="71"/>
      <c r="P237" s="194">
        <f>O237*H237</f>
        <v>0</v>
      </c>
      <c r="Q237" s="194">
        <v>7.571E-2</v>
      </c>
      <c r="R237" s="194">
        <f>Q237*H237</f>
        <v>0.41337659999999998</v>
      </c>
      <c r="S237" s="194">
        <v>0</v>
      </c>
      <c r="T237" s="19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229</v>
      </c>
      <c r="AT237" s="196" t="s">
        <v>224</v>
      </c>
      <c r="AU237" s="196" t="s">
        <v>85</v>
      </c>
      <c r="AY237" s="17" t="s">
        <v>223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7" t="s">
        <v>85</v>
      </c>
      <c r="BK237" s="197">
        <f>ROUND(I237*H237,2)</f>
        <v>0</v>
      </c>
      <c r="BL237" s="17" t="s">
        <v>229</v>
      </c>
      <c r="BM237" s="196" t="s">
        <v>376</v>
      </c>
    </row>
    <row r="238" spans="1:65" s="12" customFormat="1" ht="11.25">
      <c r="B238" s="198"/>
      <c r="C238" s="199"/>
      <c r="D238" s="200" t="s">
        <v>231</v>
      </c>
      <c r="E238" s="201" t="s">
        <v>1</v>
      </c>
      <c r="F238" s="202" t="s">
        <v>377</v>
      </c>
      <c r="G238" s="199"/>
      <c r="H238" s="201" t="s">
        <v>1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231</v>
      </c>
      <c r="AU238" s="208" t="s">
        <v>85</v>
      </c>
      <c r="AV238" s="12" t="s">
        <v>85</v>
      </c>
      <c r="AW238" s="12" t="s">
        <v>33</v>
      </c>
      <c r="AX238" s="12" t="s">
        <v>78</v>
      </c>
      <c r="AY238" s="208" t="s">
        <v>223</v>
      </c>
    </row>
    <row r="239" spans="1:65" s="12" customFormat="1" ht="11.25">
      <c r="B239" s="198"/>
      <c r="C239" s="199"/>
      <c r="D239" s="200" t="s">
        <v>231</v>
      </c>
      <c r="E239" s="201" t="s">
        <v>1</v>
      </c>
      <c r="F239" s="202" t="s">
        <v>359</v>
      </c>
      <c r="G239" s="199"/>
      <c r="H239" s="201" t="s">
        <v>1</v>
      </c>
      <c r="I239" s="203"/>
      <c r="J239" s="199"/>
      <c r="K239" s="199"/>
      <c r="L239" s="204"/>
      <c r="M239" s="205"/>
      <c r="N239" s="206"/>
      <c r="O239" s="206"/>
      <c r="P239" s="206"/>
      <c r="Q239" s="206"/>
      <c r="R239" s="206"/>
      <c r="S239" s="206"/>
      <c r="T239" s="207"/>
      <c r="AT239" s="208" t="s">
        <v>231</v>
      </c>
      <c r="AU239" s="208" t="s">
        <v>85</v>
      </c>
      <c r="AV239" s="12" t="s">
        <v>85</v>
      </c>
      <c r="AW239" s="12" t="s">
        <v>33</v>
      </c>
      <c r="AX239" s="12" t="s">
        <v>78</v>
      </c>
      <c r="AY239" s="208" t="s">
        <v>223</v>
      </c>
    </row>
    <row r="240" spans="1:65" s="13" customFormat="1" ht="11.25">
      <c r="B240" s="209"/>
      <c r="C240" s="210"/>
      <c r="D240" s="200" t="s">
        <v>231</v>
      </c>
      <c r="E240" s="211" t="s">
        <v>1</v>
      </c>
      <c r="F240" s="212" t="s">
        <v>378</v>
      </c>
      <c r="G240" s="210"/>
      <c r="H240" s="213">
        <v>1.89</v>
      </c>
      <c r="I240" s="214"/>
      <c r="J240" s="210"/>
      <c r="K240" s="210"/>
      <c r="L240" s="215"/>
      <c r="M240" s="216"/>
      <c r="N240" s="217"/>
      <c r="O240" s="217"/>
      <c r="P240" s="217"/>
      <c r="Q240" s="217"/>
      <c r="R240" s="217"/>
      <c r="S240" s="217"/>
      <c r="T240" s="218"/>
      <c r="AT240" s="219" t="s">
        <v>231</v>
      </c>
      <c r="AU240" s="219" t="s">
        <v>85</v>
      </c>
      <c r="AV240" s="13" t="s">
        <v>87</v>
      </c>
      <c r="AW240" s="13" t="s">
        <v>33</v>
      </c>
      <c r="AX240" s="13" t="s">
        <v>78</v>
      </c>
      <c r="AY240" s="219" t="s">
        <v>223</v>
      </c>
    </row>
    <row r="241" spans="1:65" s="12" customFormat="1" ht="11.25">
      <c r="B241" s="198"/>
      <c r="C241" s="199"/>
      <c r="D241" s="200" t="s">
        <v>231</v>
      </c>
      <c r="E241" s="201" t="s">
        <v>1</v>
      </c>
      <c r="F241" s="202" t="s">
        <v>379</v>
      </c>
      <c r="G241" s="199"/>
      <c r="H241" s="201" t="s">
        <v>1</v>
      </c>
      <c r="I241" s="203"/>
      <c r="J241" s="199"/>
      <c r="K241" s="199"/>
      <c r="L241" s="204"/>
      <c r="M241" s="205"/>
      <c r="N241" s="206"/>
      <c r="O241" s="206"/>
      <c r="P241" s="206"/>
      <c r="Q241" s="206"/>
      <c r="R241" s="206"/>
      <c r="S241" s="206"/>
      <c r="T241" s="207"/>
      <c r="AT241" s="208" t="s">
        <v>231</v>
      </c>
      <c r="AU241" s="208" t="s">
        <v>85</v>
      </c>
      <c r="AV241" s="12" t="s">
        <v>85</v>
      </c>
      <c r="AW241" s="12" t="s">
        <v>33</v>
      </c>
      <c r="AX241" s="12" t="s">
        <v>78</v>
      </c>
      <c r="AY241" s="208" t="s">
        <v>223</v>
      </c>
    </row>
    <row r="242" spans="1:65" s="13" customFormat="1" ht="11.25">
      <c r="B242" s="209"/>
      <c r="C242" s="210"/>
      <c r="D242" s="200" t="s">
        <v>231</v>
      </c>
      <c r="E242" s="211" t="s">
        <v>1</v>
      </c>
      <c r="F242" s="212" t="s">
        <v>378</v>
      </c>
      <c r="G242" s="210"/>
      <c r="H242" s="213">
        <v>1.89</v>
      </c>
      <c r="I242" s="214"/>
      <c r="J242" s="210"/>
      <c r="K242" s="210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231</v>
      </c>
      <c r="AU242" s="219" t="s">
        <v>85</v>
      </c>
      <c r="AV242" s="13" t="s">
        <v>87</v>
      </c>
      <c r="AW242" s="13" t="s">
        <v>33</v>
      </c>
      <c r="AX242" s="13" t="s">
        <v>78</v>
      </c>
      <c r="AY242" s="219" t="s">
        <v>223</v>
      </c>
    </row>
    <row r="243" spans="1:65" s="13" customFormat="1" ht="11.25">
      <c r="B243" s="209"/>
      <c r="C243" s="210"/>
      <c r="D243" s="200" t="s">
        <v>231</v>
      </c>
      <c r="E243" s="211" t="s">
        <v>1</v>
      </c>
      <c r="F243" s="212" t="s">
        <v>380</v>
      </c>
      <c r="G243" s="210"/>
      <c r="H243" s="213">
        <v>1.68</v>
      </c>
      <c r="I243" s="214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231</v>
      </c>
      <c r="AU243" s="219" t="s">
        <v>85</v>
      </c>
      <c r="AV243" s="13" t="s">
        <v>87</v>
      </c>
      <c r="AW243" s="13" t="s">
        <v>33</v>
      </c>
      <c r="AX243" s="13" t="s">
        <v>78</v>
      </c>
      <c r="AY243" s="219" t="s">
        <v>223</v>
      </c>
    </row>
    <row r="244" spans="1:65" s="14" customFormat="1" ht="11.25">
      <c r="B244" s="220"/>
      <c r="C244" s="221"/>
      <c r="D244" s="200" t="s">
        <v>231</v>
      </c>
      <c r="E244" s="222" t="s">
        <v>1</v>
      </c>
      <c r="F244" s="223" t="s">
        <v>237</v>
      </c>
      <c r="G244" s="221"/>
      <c r="H244" s="224">
        <v>5.46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231</v>
      </c>
      <c r="AU244" s="230" t="s">
        <v>85</v>
      </c>
      <c r="AV244" s="14" t="s">
        <v>229</v>
      </c>
      <c r="AW244" s="14" t="s">
        <v>33</v>
      </c>
      <c r="AX244" s="14" t="s">
        <v>85</v>
      </c>
      <c r="AY244" s="230" t="s">
        <v>223</v>
      </c>
    </row>
    <row r="245" spans="1:65" s="11" customFormat="1" ht="25.9" customHeight="1">
      <c r="B245" s="171"/>
      <c r="C245" s="172"/>
      <c r="D245" s="173" t="s">
        <v>77</v>
      </c>
      <c r="E245" s="174" t="s">
        <v>229</v>
      </c>
      <c r="F245" s="174" t="s">
        <v>381</v>
      </c>
      <c r="G245" s="172"/>
      <c r="H245" s="172"/>
      <c r="I245" s="175"/>
      <c r="J245" s="176">
        <f>BK245</f>
        <v>0</v>
      </c>
      <c r="K245" s="172"/>
      <c r="L245" s="177"/>
      <c r="M245" s="178"/>
      <c r="N245" s="179"/>
      <c r="O245" s="179"/>
      <c r="P245" s="180">
        <f>SUM(P246:P264)</f>
        <v>0</v>
      </c>
      <c r="Q245" s="179"/>
      <c r="R245" s="180">
        <f>SUM(R246:R264)</f>
        <v>23.474385560000002</v>
      </c>
      <c r="S245" s="179"/>
      <c r="T245" s="181">
        <f>SUM(T246:T264)</f>
        <v>0</v>
      </c>
      <c r="AR245" s="182" t="s">
        <v>85</v>
      </c>
      <c r="AT245" s="183" t="s">
        <v>77</v>
      </c>
      <c r="AU245" s="183" t="s">
        <v>78</v>
      </c>
      <c r="AY245" s="182" t="s">
        <v>223</v>
      </c>
      <c r="BK245" s="184">
        <f>SUM(BK246:BK264)</f>
        <v>0</v>
      </c>
    </row>
    <row r="246" spans="1:65" s="2" customFormat="1" ht="24.2" customHeight="1">
      <c r="A246" s="34"/>
      <c r="B246" s="35"/>
      <c r="C246" s="185" t="s">
        <v>382</v>
      </c>
      <c r="D246" s="185" t="s">
        <v>224</v>
      </c>
      <c r="E246" s="186" t="s">
        <v>383</v>
      </c>
      <c r="F246" s="187" t="s">
        <v>384</v>
      </c>
      <c r="G246" s="188" t="s">
        <v>247</v>
      </c>
      <c r="H246" s="189">
        <v>0.28799999999999998</v>
      </c>
      <c r="I246" s="190"/>
      <c r="J246" s="191">
        <f>ROUND(I246*H246,2)</f>
        <v>0</v>
      </c>
      <c r="K246" s="187" t="s">
        <v>228</v>
      </c>
      <c r="L246" s="39"/>
      <c r="M246" s="192" t="s">
        <v>1</v>
      </c>
      <c r="N246" s="193" t="s">
        <v>43</v>
      </c>
      <c r="O246" s="71"/>
      <c r="P246" s="194">
        <f>O246*H246</f>
        <v>0</v>
      </c>
      <c r="Q246" s="194">
        <v>1.7090000000000001E-2</v>
      </c>
      <c r="R246" s="194">
        <f>Q246*H246</f>
        <v>4.9219199999999998E-3</v>
      </c>
      <c r="S246" s="194">
        <v>0</v>
      </c>
      <c r="T246" s="19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6" t="s">
        <v>229</v>
      </c>
      <c r="AT246" s="196" t="s">
        <v>224</v>
      </c>
      <c r="AU246" s="196" t="s">
        <v>85</v>
      </c>
      <c r="AY246" s="17" t="s">
        <v>223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7" t="s">
        <v>85</v>
      </c>
      <c r="BK246" s="197">
        <f>ROUND(I246*H246,2)</f>
        <v>0</v>
      </c>
      <c r="BL246" s="17" t="s">
        <v>229</v>
      </c>
      <c r="BM246" s="196" t="s">
        <v>385</v>
      </c>
    </row>
    <row r="247" spans="1:65" s="13" customFormat="1" ht="11.25">
      <c r="B247" s="209"/>
      <c r="C247" s="210"/>
      <c r="D247" s="200" t="s">
        <v>231</v>
      </c>
      <c r="E247" s="211" t="s">
        <v>1</v>
      </c>
      <c r="F247" s="212" t="s">
        <v>386</v>
      </c>
      <c r="G247" s="210"/>
      <c r="H247" s="213">
        <v>0.28799999999999998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231</v>
      </c>
      <c r="AU247" s="219" t="s">
        <v>85</v>
      </c>
      <c r="AV247" s="13" t="s">
        <v>87</v>
      </c>
      <c r="AW247" s="13" t="s">
        <v>33</v>
      </c>
      <c r="AX247" s="13" t="s">
        <v>85</v>
      </c>
      <c r="AY247" s="219" t="s">
        <v>223</v>
      </c>
    </row>
    <row r="248" spans="1:65" s="2" customFormat="1" ht="16.5" customHeight="1">
      <c r="A248" s="34"/>
      <c r="B248" s="35"/>
      <c r="C248" s="231" t="s">
        <v>387</v>
      </c>
      <c r="D248" s="231" t="s">
        <v>268</v>
      </c>
      <c r="E248" s="232" t="s">
        <v>388</v>
      </c>
      <c r="F248" s="233" t="s">
        <v>389</v>
      </c>
      <c r="G248" s="234" t="s">
        <v>247</v>
      </c>
      <c r="H248" s="235">
        <v>0.28799999999999998</v>
      </c>
      <c r="I248" s="236"/>
      <c r="J248" s="237">
        <f>ROUND(I248*H248,2)</f>
        <v>0</v>
      </c>
      <c r="K248" s="233" t="s">
        <v>228</v>
      </c>
      <c r="L248" s="238"/>
      <c r="M248" s="239" t="s">
        <v>1</v>
      </c>
      <c r="N248" s="240" t="s">
        <v>43</v>
      </c>
      <c r="O248" s="71"/>
      <c r="P248" s="194">
        <f>O248*H248</f>
        <v>0</v>
      </c>
      <c r="Q248" s="194">
        <v>1</v>
      </c>
      <c r="R248" s="194">
        <f>Q248*H248</f>
        <v>0.28799999999999998</v>
      </c>
      <c r="S248" s="194">
        <v>0</v>
      </c>
      <c r="T248" s="19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6" t="s">
        <v>267</v>
      </c>
      <c r="AT248" s="196" t="s">
        <v>268</v>
      </c>
      <c r="AU248" s="196" t="s">
        <v>85</v>
      </c>
      <c r="AY248" s="17" t="s">
        <v>223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7" t="s">
        <v>85</v>
      </c>
      <c r="BK248" s="197">
        <f>ROUND(I248*H248,2)</f>
        <v>0</v>
      </c>
      <c r="BL248" s="17" t="s">
        <v>229</v>
      </c>
      <c r="BM248" s="196" t="s">
        <v>390</v>
      </c>
    </row>
    <row r="249" spans="1:65" s="2" customFormat="1" ht="19.5">
      <c r="A249" s="34"/>
      <c r="B249" s="35"/>
      <c r="C249" s="36"/>
      <c r="D249" s="200" t="s">
        <v>337</v>
      </c>
      <c r="E249" s="36"/>
      <c r="F249" s="241" t="s">
        <v>391</v>
      </c>
      <c r="G249" s="36"/>
      <c r="H249" s="36"/>
      <c r="I249" s="242"/>
      <c r="J249" s="36"/>
      <c r="K249" s="36"/>
      <c r="L249" s="39"/>
      <c r="M249" s="243"/>
      <c r="N249" s="244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337</v>
      </c>
      <c r="AU249" s="17" t="s">
        <v>85</v>
      </c>
    </row>
    <row r="250" spans="1:65" s="13" customFormat="1" ht="11.25">
      <c r="B250" s="209"/>
      <c r="C250" s="210"/>
      <c r="D250" s="200" t="s">
        <v>231</v>
      </c>
      <c r="E250" s="211" t="s">
        <v>1</v>
      </c>
      <c r="F250" s="212" t="s">
        <v>386</v>
      </c>
      <c r="G250" s="210"/>
      <c r="H250" s="213">
        <v>0.28799999999999998</v>
      </c>
      <c r="I250" s="214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231</v>
      </c>
      <c r="AU250" s="219" t="s">
        <v>85</v>
      </c>
      <c r="AV250" s="13" t="s">
        <v>87</v>
      </c>
      <c r="AW250" s="13" t="s">
        <v>33</v>
      </c>
      <c r="AX250" s="13" t="s">
        <v>85</v>
      </c>
      <c r="AY250" s="219" t="s">
        <v>223</v>
      </c>
    </row>
    <row r="251" spans="1:65" s="2" customFormat="1" ht="16.5" customHeight="1">
      <c r="A251" s="34"/>
      <c r="B251" s="35"/>
      <c r="C251" s="185" t="s">
        <v>392</v>
      </c>
      <c r="D251" s="185" t="s">
        <v>224</v>
      </c>
      <c r="E251" s="186" t="s">
        <v>393</v>
      </c>
      <c r="F251" s="187" t="s">
        <v>394</v>
      </c>
      <c r="G251" s="188" t="s">
        <v>227</v>
      </c>
      <c r="H251" s="189">
        <v>9.4160000000000004</v>
      </c>
      <c r="I251" s="190"/>
      <c r="J251" s="191">
        <f>ROUND(I251*H251,2)</f>
        <v>0</v>
      </c>
      <c r="K251" s="187" t="s">
        <v>228</v>
      </c>
      <c r="L251" s="39"/>
      <c r="M251" s="192" t="s">
        <v>1</v>
      </c>
      <c r="N251" s="193" t="s">
        <v>43</v>
      </c>
      <c r="O251" s="71"/>
      <c r="P251" s="194">
        <f>O251*H251</f>
        <v>0</v>
      </c>
      <c r="Q251" s="194">
        <v>2.3011300000000001</v>
      </c>
      <c r="R251" s="194">
        <f>Q251*H251</f>
        <v>21.667440080000002</v>
      </c>
      <c r="S251" s="194">
        <v>0</v>
      </c>
      <c r="T251" s="195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6" t="s">
        <v>229</v>
      </c>
      <c r="AT251" s="196" t="s">
        <v>224</v>
      </c>
      <c r="AU251" s="196" t="s">
        <v>85</v>
      </c>
      <c r="AY251" s="17" t="s">
        <v>223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7" t="s">
        <v>85</v>
      </c>
      <c r="BK251" s="197">
        <f>ROUND(I251*H251,2)</f>
        <v>0</v>
      </c>
      <c r="BL251" s="17" t="s">
        <v>229</v>
      </c>
      <c r="BM251" s="196" t="s">
        <v>395</v>
      </c>
    </row>
    <row r="252" spans="1:65" s="13" customFormat="1" ht="11.25">
      <c r="B252" s="209"/>
      <c r="C252" s="210"/>
      <c r="D252" s="200" t="s">
        <v>231</v>
      </c>
      <c r="E252" s="211" t="s">
        <v>1</v>
      </c>
      <c r="F252" s="212" t="s">
        <v>396</v>
      </c>
      <c r="G252" s="210"/>
      <c r="H252" s="213">
        <v>6.5860000000000003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231</v>
      </c>
      <c r="AU252" s="219" t="s">
        <v>85</v>
      </c>
      <c r="AV252" s="13" t="s">
        <v>87</v>
      </c>
      <c r="AW252" s="13" t="s">
        <v>33</v>
      </c>
      <c r="AX252" s="13" t="s">
        <v>78</v>
      </c>
      <c r="AY252" s="219" t="s">
        <v>223</v>
      </c>
    </row>
    <row r="253" spans="1:65" s="13" customFormat="1" ht="11.25">
      <c r="B253" s="209"/>
      <c r="C253" s="210"/>
      <c r="D253" s="200" t="s">
        <v>231</v>
      </c>
      <c r="E253" s="211" t="s">
        <v>1</v>
      </c>
      <c r="F253" s="212" t="s">
        <v>397</v>
      </c>
      <c r="G253" s="210"/>
      <c r="H253" s="213">
        <v>1.8779999999999999</v>
      </c>
      <c r="I253" s="214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231</v>
      </c>
      <c r="AU253" s="219" t="s">
        <v>85</v>
      </c>
      <c r="AV253" s="13" t="s">
        <v>87</v>
      </c>
      <c r="AW253" s="13" t="s">
        <v>33</v>
      </c>
      <c r="AX253" s="13" t="s">
        <v>78</v>
      </c>
      <c r="AY253" s="219" t="s">
        <v>223</v>
      </c>
    </row>
    <row r="254" spans="1:65" s="13" customFormat="1" ht="11.25">
      <c r="B254" s="209"/>
      <c r="C254" s="210"/>
      <c r="D254" s="200" t="s">
        <v>231</v>
      </c>
      <c r="E254" s="211" t="s">
        <v>1</v>
      </c>
      <c r="F254" s="212" t="s">
        <v>398</v>
      </c>
      <c r="G254" s="210"/>
      <c r="H254" s="213">
        <v>0.95199999999999996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231</v>
      </c>
      <c r="AU254" s="219" t="s">
        <v>85</v>
      </c>
      <c r="AV254" s="13" t="s">
        <v>87</v>
      </c>
      <c r="AW254" s="13" t="s">
        <v>33</v>
      </c>
      <c r="AX254" s="13" t="s">
        <v>78</v>
      </c>
      <c r="AY254" s="219" t="s">
        <v>223</v>
      </c>
    </row>
    <row r="255" spans="1:65" s="14" customFormat="1" ht="11.25">
      <c r="B255" s="220"/>
      <c r="C255" s="221"/>
      <c r="D255" s="200" t="s">
        <v>231</v>
      </c>
      <c r="E255" s="222" t="s">
        <v>1</v>
      </c>
      <c r="F255" s="223" t="s">
        <v>237</v>
      </c>
      <c r="G255" s="221"/>
      <c r="H255" s="224">
        <v>9.4160000000000004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231</v>
      </c>
      <c r="AU255" s="230" t="s">
        <v>85</v>
      </c>
      <c r="AV255" s="14" t="s">
        <v>229</v>
      </c>
      <c r="AW255" s="14" t="s">
        <v>33</v>
      </c>
      <c r="AX255" s="14" t="s">
        <v>85</v>
      </c>
      <c r="AY255" s="230" t="s">
        <v>223</v>
      </c>
    </row>
    <row r="256" spans="1:65" s="2" customFormat="1" ht="16.5" customHeight="1">
      <c r="A256" s="34"/>
      <c r="B256" s="35"/>
      <c r="C256" s="185" t="s">
        <v>399</v>
      </c>
      <c r="D256" s="185" t="s">
        <v>224</v>
      </c>
      <c r="E256" s="186" t="s">
        <v>400</v>
      </c>
      <c r="F256" s="187" t="s">
        <v>401</v>
      </c>
      <c r="G256" s="188" t="s">
        <v>146</v>
      </c>
      <c r="H256" s="189">
        <v>58.85</v>
      </c>
      <c r="I256" s="190"/>
      <c r="J256" s="191">
        <f>ROUND(I256*H256,2)</f>
        <v>0</v>
      </c>
      <c r="K256" s="187" t="s">
        <v>228</v>
      </c>
      <c r="L256" s="39"/>
      <c r="M256" s="192" t="s">
        <v>1</v>
      </c>
      <c r="N256" s="193" t="s">
        <v>43</v>
      </c>
      <c r="O256" s="71"/>
      <c r="P256" s="194">
        <f>O256*H256</f>
        <v>0</v>
      </c>
      <c r="Q256" s="194">
        <v>5.7600000000000004E-3</v>
      </c>
      <c r="R256" s="194">
        <f>Q256*H256</f>
        <v>0.33897600000000006</v>
      </c>
      <c r="S256" s="194">
        <v>0</v>
      </c>
      <c r="T256" s="19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6" t="s">
        <v>229</v>
      </c>
      <c r="AT256" s="196" t="s">
        <v>224</v>
      </c>
      <c r="AU256" s="196" t="s">
        <v>85</v>
      </c>
      <c r="AY256" s="17" t="s">
        <v>223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7" t="s">
        <v>85</v>
      </c>
      <c r="BK256" s="197">
        <f>ROUND(I256*H256,2)</f>
        <v>0</v>
      </c>
      <c r="BL256" s="17" t="s">
        <v>229</v>
      </c>
      <c r="BM256" s="196" t="s">
        <v>402</v>
      </c>
    </row>
    <row r="257" spans="1:65" s="13" customFormat="1" ht="11.25">
      <c r="B257" s="209"/>
      <c r="C257" s="210"/>
      <c r="D257" s="200" t="s">
        <v>231</v>
      </c>
      <c r="E257" s="211" t="s">
        <v>1</v>
      </c>
      <c r="F257" s="212" t="s">
        <v>403</v>
      </c>
      <c r="G257" s="210"/>
      <c r="H257" s="213">
        <v>41.16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231</v>
      </c>
      <c r="AU257" s="219" t="s">
        <v>85</v>
      </c>
      <c r="AV257" s="13" t="s">
        <v>87</v>
      </c>
      <c r="AW257" s="13" t="s">
        <v>33</v>
      </c>
      <c r="AX257" s="13" t="s">
        <v>78</v>
      </c>
      <c r="AY257" s="219" t="s">
        <v>223</v>
      </c>
    </row>
    <row r="258" spans="1:65" s="13" customFormat="1" ht="11.25">
      <c r="B258" s="209"/>
      <c r="C258" s="210"/>
      <c r="D258" s="200" t="s">
        <v>231</v>
      </c>
      <c r="E258" s="211" t="s">
        <v>1</v>
      </c>
      <c r="F258" s="212" t="s">
        <v>404</v>
      </c>
      <c r="G258" s="210"/>
      <c r="H258" s="213">
        <v>11.74</v>
      </c>
      <c r="I258" s="214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231</v>
      </c>
      <c r="AU258" s="219" t="s">
        <v>85</v>
      </c>
      <c r="AV258" s="13" t="s">
        <v>87</v>
      </c>
      <c r="AW258" s="13" t="s">
        <v>33</v>
      </c>
      <c r="AX258" s="13" t="s">
        <v>78</v>
      </c>
      <c r="AY258" s="219" t="s">
        <v>223</v>
      </c>
    </row>
    <row r="259" spans="1:65" s="13" customFormat="1" ht="11.25">
      <c r="B259" s="209"/>
      <c r="C259" s="210"/>
      <c r="D259" s="200" t="s">
        <v>231</v>
      </c>
      <c r="E259" s="211" t="s">
        <v>1</v>
      </c>
      <c r="F259" s="212" t="s">
        <v>405</v>
      </c>
      <c r="G259" s="210"/>
      <c r="H259" s="213">
        <v>5.95</v>
      </c>
      <c r="I259" s="214"/>
      <c r="J259" s="210"/>
      <c r="K259" s="210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231</v>
      </c>
      <c r="AU259" s="219" t="s">
        <v>85</v>
      </c>
      <c r="AV259" s="13" t="s">
        <v>87</v>
      </c>
      <c r="AW259" s="13" t="s">
        <v>33</v>
      </c>
      <c r="AX259" s="13" t="s">
        <v>78</v>
      </c>
      <c r="AY259" s="219" t="s">
        <v>223</v>
      </c>
    </row>
    <row r="260" spans="1:65" s="14" customFormat="1" ht="11.25">
      <c r="B260" s="220"/>
      <c r="C260" s="221"/>
      <c r="D260" s="200" t="s">
        <v>231</v>
      </c>
      <c r="E260" s="222" t="s">
        <v>1</v>
      </c>
      <c r="F260" s="223" t="s">
        <v>237</v>
      </c>
      <c r="G260" s="221"/>
      <c r="H260" s="224">
        <v>58.85</v>
      </c>
      <c r="I260" s="225"/>
      <c r="J260" s="221"/>
      <c r="K260" s="221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231</v>
      </c>
      <c r="AU260" s="230" t="s">
        <v>85</v>
      </c>
      <c r="AV260" s="14" t="s">
        <v>229</v>
      </c>
      <c r="AW260" s="14" t="s">
        <v>33</v>
      </c>
      <c r="AX260" s="14" t="s">
        <v>85</v>
      </c>
      <c r="AY260" s="230" t="s">
        <v>223</v>
      </c>
    </row>
    <row r="261" spans="1:65" s="2" customFormat="1" ht="16.5" customHeight="1">
      <c r="A261" s="34"/>
      <c r="B261" s="35"/>
      <c r="C261" s="185" t="s">
        <v>406</v>
      </c>
      <c r="D261" s="185" t="s">
        <v>224</v>
      </c>
      <c r="E261" s="186" t="s">
        <v>407</v>
      </c>
      <c r="F261" s="187" t="s">
        <v>408</v>
      </c>
      <c r="G261" s="188" t="s">
        <v>146</v>
      </c>
      <c r="H261" s="189">
        <v>58.85</v>
      </c>
      <c r="I261" s="190"/>
      <c r="J261" s="191">
        <f>ROUND(I261*H261,2)</f>
        <v>0</v>
      </c>
      <c r="K261" s="187" t="s">
        <v>228</v>
      </c>
      <c r="L261" s="39"/>
      <c r="M261" s="192" t="s">
        <v>1</v>
      </c>
      <c r="N261" s="193" t="s">
        <v>43</v>
      </c>
      <c r="O261" s="71"/>
      <c r="P261" s="194">
        <f>O261*H261</f>
        <v>0</v>
      </c>
      <c r="Q261" s="194">
        <v>0</v>
      </c>
      <c r="R261" s="194">
        <f>Q261*H261</f>
        <v>0</v>
      </c>
      <c r="S261" s="194">
        <v>0</v>
      </c>
      <c r="T261" s="195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6" t="s">
        <v>229</v>
      </c>
      <c r="AT261" s="196" t="s">
        <v>224</v>
      </c>
      <c r="AU261" s="196" t="s">
        <v>85</v>
      </c>
      <c r="AY261" s="17" t="s">
        <v>223</v>
      </c>
      <c r="BE261" s="197">
        <f>IF(N261="základní",J261,0)</f>
        <v>0</v>
      </c>
      <c r="BF261" s="197">
        <f>IF(N261="snížená",J261,0)</f>
        <v>0</v>
      </c>
      <c r="BG261" s="197">
        <f>IF(N261="zákl. přenesená",J261,0)</f>
        <v>0</v>
      </c>
      <c r="BH261" s="197">
        <f>IF(N261="sníž. přenesená",J261,0)</f>
        <v>0</v>
      </c>
      <c r="BI261" s="197">
        <f>IF(N261="nulová",J261,0)</f>
        <v>0</v>
      </c>
      <c r="BJ261" s="17" t="s">
        <v>85</v>
      </c>
      <c r="BK261" s="197">
        <f>ROUND(I261*H261,2)</f>
        <v>0</v>
      </c>
      <c r="BL261" s="17" t="s">
        <v>229</v>
      </c>
      <c r="BM261" s="196" t="s">
        <v>409</v>
      </c>
    </row>
    <row r="262" spans="1:65" s="2" customFormat="1" ht="24.2" customHeight="1">
      <c r="A262" s="34"/>
      <c r="B262" s="35"/>
      <c r="C262" s="185" t="s">
        <v>410</v>
      </c>
      <c r="D262" s="185" t="s">
        <v>224</v>
      </c>
      <c r="E262" s="186" t="s">
        <v>411</v>
      </c>
      <c r="F262" s="187" t="s">
        <v>412</v>
      </c>
      <c r="G262" s="188" t="s">
        <v>247</v>
      </c>
      <c r="H262" s="189">
        <v>1.1160000000000001</v>
      </c>
      <c r="I262" s="190"/>
      <c r="J262" s="191">
        <f>ROUND(I262*H262,2)</f>
        <v>0</v>
      </c>
      <c r="K262" s="187" t="s">
        <v>228</v>
      </c>
      <c r="L262" s="39"/>
      <c r="M262" s="192" t="s">
        <v>1</v>
      </c>
      <c r="N262" s="193" t="s">
        <v>43</v>
      </c>
      <c r="O262" s="71"/>
      <c r="P262" s="194">
        <f>O262*H262</f>
        <v>0</v>
      </c>
      <c r="Q262" s="194">
        <v>1.05291</v>
      </c>
      <c r="R262" s="194">
        <f>Q262*H262</f>
        <v>1.1750475600000001</v>
      </c>
      <c r="S262" s="194">
        <v>0</v>
      </c>
      <c r="T262" s="19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6" t="s">
        <v>229</v>
      </c>
      <c r="AT262" s="196" t="s">
        <v>224</v>
      </c>
      <c r="AU262" s="196" t="s">
        <v>85</v>
      </c>
      <c r="AY262" s="17" t="s">
        <v>223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7" t="s">
        <v>85</v>
      </c>
      <c r="BK262" s="197">
        <f>ROUND(I262*H262,2)</f>
        <v>0</v>
      </c>
      <c r="BL262" s="17" t="s">
        <v>229</v>
      </c>
      <c r="BM262" s="196" t="s">
        <v>413</v>
      </c>
    </row>
    <row r="263" spans="1:65" s="12" customFormat="1" ht="11.25">
      <c r="B263" s="198"/>
      <c r="C263" s="199"/>
      <c r="D263" s="200" t="s">
        <v>231</v>
      </c>
      <c r="E263" s="201" t="s">
        <v>1</v>
      </c>
      <c r="F263" s="202" t="s">
        <v>414</v>
      </c>
      <c r="G263" s="199"/>
      <c r="H263" s="201" t="s">
        <v>1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231</v>
      </c>
      <c r="AU263" s="208" t="s">
        <v>85</v>
      </c>
      <c r="AV263" s="12" t="s">
        <v>85</v>
      </c>
      <c r="AW263" s="12" t="s">
        <v>33</v>
      </c>
      <c r="AX263" s="12" t="s">
        <v>78</v>
      </c>
      <c r="AY263" s="208" t="s">
        <v>223</v>
      </c>
    </row>
    <row r="264" spans="1:65" s="13" customFormat="1" ht="11.25">
      <c r="B264" s="209"/>
      <c r="C264" s="210"/>
      <c r="D264" s="200" t="s">
        <v>231</v>
      </c>
      <c r="E264" s="211" t="s">
        <v>1</v>
      </c>
      <c r="F264" s="212" t="s">
        <v>415</v>
      </c>
      <c r="G264" s="210"/>
      <c r="H264" s="213">
        <v>1.1160000000000001</v>
      </c>
      <c r="I264" s="214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231</v>
      </c>
      <c r="AU264" s="219" t="s">
        <v>85</v>
      </c>
      <c r="AV264" s="13" t="s">
        <v>87</v>
      </c>
      <c r="AW264" s="13" t="s">
        <v>33</v>
      </c>
      <c r="AX264" s="13" t="s">
        <v>85</v>
      </c>
      <c r="AY264" s="219" t="s">
        <v>223</v>
      </c>
    </row>
    <row r="265" spans="1:65" s="11" customFormat="1" ht="25.9" customHeight="1">
      <c r="B265" s="171"/>
      <c r="C265" s="172"/>
      <c r="D265" s="173" t="s">
        <v>77</v>
      </c>
      <c r="E265" s="174" t="s">
        <v>255</v>
      </c>
      <c r="F265" s="174" t="s">
        <v>416</v>
      </c>
      <c r="G265" s="172"/>
      <c r="H265" s="172"/>
      <c r="I265" s="175"/>
      <c r="J265" s="176">
        <f>BK265</f>
        <v>0</v>
      </c>
      <c r="K265" s="172"/>
      <c r="L265" s="177"/>
      <c r="M265" s="178"/>
      <c r="N265" s="179"/>
      <c r="O265" s="179"/>
      <c r="P265" s="180">
        <f>SUM(P266:P445)</f>
        <v>0</v>
      </c>
      <c r="Q265" s="179"/>
      <c r="R265" s="180">
        <f>SUM(R266:R445)</f>
        <v>47.76579392</v>
      </c>
      <c r="S265" s="179"/>
      <c r="T265" s="181">
        <f>SUM(T266:T445)</f>
        <v>0</v>
      </c>
      <c r="AR265" s="182" t="s">
        <v>85</v>
      </c>
      <c r="AT265" s="183" t="s">
        <v>77</v>
      </c>
      <c r="AU265" s="183" t="s">
        <v>78</v>
      </c>
      <c r="AY265" s="182" t="s">
        <v>223</v>
      </c>
      <c r="BK265" s="184">
        <f>SUM(BK266:BK445)</f>
        <v>0</v>
      </c>
    </row>
    <row r="266" spans="1:65" s="2" customFormat="1" ht="24.2" customHeight="1">
      <c r="A266" s="34"/>
      <c r="B266" s="35"/>
      <c r="C266" s="185" t="s">
        <v>417</v>
      </c>
      <c r="D266" s="185" t="s">
        <v>224</v>
      </c>
      <c r="E266" s="186" t="s">
        <v>418</v>
      </c>
      <c r="F266" s="187" t="s">
        <v>419</v>
      </c>
      <c r="G266" s="188" t="s">
        <v>146</v>
      </c>
      <c r="H266" s="189">
        <v>161.797</v>
      </c>
      <c r="I266" s="190"/>
      <c r="J266" s="191">
        <f>ROUND(I266*H266,2)</f>
        <v>0</v>
      </c>
      <c r="K266" s="187" t="s">
        <v>228</v>
      </c>
      <c r="L266" s="39"/>
      <c r="M266" s="192" t="s">
        <v>1</v>
      </c>
      <c r="N266" s="193" t="s">
        <v>43</v>
      </c>
      <c r="O266" s="71"/>
      <c r="P266" s="194">
        <f>O266*H266</f>
        <v>0</v>
      </c>
      <c r="Q266" s="194">
        <v>1.47E-2</v>
      </c>
      <c r="R266" s="194">
        <f>Q266*H266</f>
        <v>2.3784158999999998</v>
      </c>
      <c r="S266" s="194">
        <v>0</v>
      </c>
      <c r="T266" s="19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6" t="s">
        <v>229</v>
      </c>
      <c r="AT266" s="196" t="s">
        <v>224</v>
      </c>
      <c r="AU266" s="196" t="s">
        <v>85</v>
      </c>
      <c r="AY266" s="17" t="s">
        <v>223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7" t="s">
        <v>85</v>
      </c>
      <c r="BK266" s="197">
        <f>ROUND(I266*H266,2)</f>
        <v>0</v>
      </c>
      <c r="BL266" s="17" t="s">
        <v>229</v>
      </c>
      <c r="BM266" s="196" t="s">
        <v>420</v>
      </c>
    </row>
    <row r="267" spans="1:65" s="12" customFormat="1" ht="11.25">
      <c r="B267" s="198"/>
      <c r="C267" s="199"/>
      <c r="D267" s="200" t="s">
        <v>231</v>
      </c>
      <c r="E267" s="201" t="s">
        <v>1</v>
      </c>
      <c r="F267" s="202" t="s">
        <v>421</v>
      </c>
      <c r="G267" s="199"/>
      <c r="H267" s="201" t="s">
        <v>1</v>
      </c>
      <c r="I267" s="203"/>
      <c r="J267" s="199"/>
      <c r="K267" s="199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231</v>
      </c>
      <c r="AU267" s="208" t="s">
        <v>85</v>
      </c>
      <c r="AV267" s="12" t="s">
        <v>85</v>
      </c>
      <c r="AW267" s="12" t="s">
        <v>33</v>
      </c>
      <c r="AX267" s="12" t="s">
        <v>78</v>
      </c>
      <c r="AY267" s="208" t="s">
        <v>223</v>
      </c>
    </row>
    <row r="268" spans="1:65" s="13" customFormat="1" ht="11.25">
      <c r="B268" s="209"/>
      <c r="C268" s="210"/>
      <c r="D268" s="200" t="s">
        <v>231</v>
      </c>
      <c r="E268" s="211" t="s">
        <v>1</v>
      </c>
      <c r="F268" s="212" t="s">
        <v>152</v>
      </c>
      <c r="G268" s="210"/>
      <c r="H268" s="213">
        <v>161.797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231</v>
      </c>
      <c r="AU268" s="219" t="s">
        <v>85</v>
      </c>
      <c r="AV268" s="13" t="s">
        <v>87</v>
      </c>
      <c r="AW268" s="13" t="s">
        <v>33</v>
      </c>
      <c r="AX268" s="13" t="s">
        <v>85</v>
      </c>
      <c r="AY268" s="219" t="s">
        <v>223</v>
      </c>
    </row>
    <row r="269" spans="1:65" s="2" customFormat="1" ht="24.2" customHeight="1">
      <c r="A269" s="34"/>
      <c r="B269" s="35"/>
      <c r="C269" s="185" t="s">
        <v>422</v>
      </c>
      <c r="D269" s="185" t="s">
        <v>224</v>
      </c>
      <c r="E269" s="186" t="s">
        <v>423</v>
      </c>
      <c r="F269" s="187" t="s">
        <v>424</v>
      </c>
      <c r="G269" s="188" t="s">
        <v>146</v>
      </c>
      <c r="H269" s="189">
        <v>755.92399999999998</v>
      </c>
      <c r="I269" s="190"/>
      <c r="J269" s="191">
        <f>ROUND(I269*H269,2)</f>
        <v>0</v>
      </c>
      <c r="K269" s="187" t="s">
        <v>228</v>
      </c>
      <c r="L269" s="39"/>
      <c r="M269" s="192" t="s">
        <v>1</v>
      </c>
      <c r="N269" s="193" t="s">
        <v>43</v>
      </c>
      <c r="O269" s="71"/>
      <c r="P269" s="194">
        <f>O269*H269</f>
        <v>0</v>
      </c>
      <c r="Q269" s="194">
        <v>1.7330000000000002E-2</v>
      </c>
      <c r="R269" s="194">
        <f>Q269*H269</f>
        <v>13.100162920000001</v>
      </c>
      <c r="S269" s="194">
        <v>0</v>
      </c>
      <c r="T269" s="19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6" t="s">
        <v>229</v>
      </c>
      <c r="AT269" s="196" t="s">
        <v>224</v>
      </c>
      <c r="AU269" s="196" t="s">
        <v>85</v>
      </c>
      <c r="AY269" s="17" t="s">
        <v>223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7" t="s">
        <v>85</v>
      </c>
      <c r="BK269" s="197">
        <f>ROUND(I269*H269,2)</f>
        <v>0</v>
      </c>
      <c r="BL269" s="17" t="s">
        <v>229</v>
      </c>
      <c r="BM269" s="196" t="s">
        <v>425</v>
      </c>
    </row>
    <row r="270" spans="1:65" s="12" customFormat="1" ht="11.25">
      <c r="B270" s="198"/>
      <c r="C270" s="199"/>
      <c r="D270" s="200" t="s">
        <v>231</v>
      </c>
      <c r="E270" s="201" t="s">
        <v>1</v>
      </c>
      <c r="F270" s="202" t="s">
        <v>426</v>
      </c>
      <c r="G270" s="199"/>
      <c r="H270" s="201" t="s">
        <v>1</v>
      </c>
      <c r="I270" s="203"/>
      <c r="J270" s="199"/>
      <c r="K270" s="199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231</v>
      </c>
      <c r="AU270" s="208" t="s">
        <v>85</v>
      </c>
      <c r="AV270" s="12" t="s">
        <v>85</v>
      </c>
      <c r="AW270" s="12" t="s">
        <v>33</v>
      </c>
      <c r="AX270" s="12" t="s">
        <v>78</v>
      </c>
      <c r="AY270" s="208" t="s">
        <v>223</v>
      </c>
    </row>
    <row r="271" spans="1:65" s="12" customFormat="1" ht="11.25">
      <c r="B271" s="198"/>
      <c r="C271" s="199"/>
      <c r="D271" s="200" t="s">
        <v>231</v>
      </c>
      <c r="E271" s="201" t="s">
        <v>1</v>
      </c>
      <c r="F271" s="202" t="s">
        <v>316</v>
      </c>
      <c r="G271" s="199"/>
      <c r="H271" s="201" t="s">
        <v>1</v>
      </c>
      <c r="I271" s="203"/>
      <c r="J271" s="199"/>
      <c r="K271" s="199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231</v>
      </c>
      <c r="AU271" s="208" t="s">
        <v>85</v>
      </c>
      <c r="AV271" s="12" t="s">
        <v>85</v>
      </c>
      <c r="AW271" s="12" t="s">
        <v>33</v>
      </c>
      <c r="AX271" s="12" t="s">
        <v>78</v>
      </c>
      <c r="AY271" s="208" t="s">
        <v>223</v>
      </c>
    </row>
    <row r="272" spans="1:65" s="13" customFormat="1" ht="11.25">
      <c r="B272" s="209"/>
      <c r="C272" s="210"/>
      <c r="D272" s="200" t="s">
        <v>231</v>
      </c>
      <c r="E272" s="211" t="s">
        <v>1</v>
      </c>
      <c r="F272" s="212" t="s">
        <v>427</v>
      </c>
      <c r="G272" s="210"/>
      <c r="H272" s="213">
        <v>27.58</v>
      </c>
      <c r="I272" s="214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231</v>
      </c>
      <c r="AU272" s="219" t="s">
        <v>85</v>
      </c>
      <c r="AV272" s="13" t="s">
        <v>87</v>
      </c>
      <c r="AW272" s="13" t="s">
        <v>33</v>
      </c>
      <c r="AX272" s="13" t="s">
        <v>78</v>
      </c>
      <c r="AY272" s="219" t="s">
        <v>223</v>
      </c>
    </row>
    <row r="273" spans="2:51" s="13" customFormat="1" ht="11.25">
      <c r="B273" s="209"/>
      <c r="C273" s="210"/>
      <c r="D273" s="200" t="s">
        <v>231</v>
      </c>
      <c r="E273" s="211" t="s">
        <v>1</v>
      </c>
      <c r="F273" s="212" t="s">
        <v>365</v>
      </c>
      <c r="G273" s="210"/>
      <c r="H273" s="213">
        <v>-1.5760000000000001</v>
      </c>
      <c r="I273" s="214"/>
      <c r="J273" s="210"/>
      <c r="K273" s="210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231</v>
      </c>
      <c r="AU273" s="219" t="s">
        <v>85</v>
      </c>
      <c r="AV273" s="13" t="s">
        <v>87</v>
      </c>
      <c r="AW273" s="13" t="s">
        <v>33</v>
      </c>
      <c r="AX273" s="13" t="s">
        <v>78</v>
      </c>
      <c r="AY273" s="219" t="s">
        <v>223</v>
      </c>
    </row>
    <row r="274" spans="2:51" s="13" customFormat="1" ht="11.25">
      <c r="B274" s="209"/>
      <c r="C274" s="210"/>
      <c r="D274" s="200" t="s">
        <v>231</v>
      </c>
      <c r="E274" s="211" t="s">
        <v>1</v>
      </c>
      <c r="F274" s="212" t="s">
        <v>428</v>
      </c>
      <c r="G274" s="210"/>
      <c r="H274" s="213">
        <v>-2.2949999999999999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231</v>
      </c>
      <c r="AU274" s="219" t="s">
        <v>85</v>
      </c>
      <c r="AV274" s="13" t="s">
        <v>87</v>
      </c>
      <c r="AW274" s="13" t="s">
        <v>33</v>
      </c>
      <c r="AX274" s="13" t="s">
        <v>78</v>
      </c>
      <c r="AY274" s="219" t="s">
        <v>223</v>
      </c>
    </row>
    <row r="275" spans="2:51" s="12" customFormat="1" ht="11.25">
      <c r="B275" s="198"/>
      <c r="C275" s="199"/>
      <c r="D275" s="200" t="s">
        <v>231</v>
      </c>
      <c r="E275" s="201" t="s">
        <v>1</v>
      </c>
      <c r="F275" s="202" t="s">
        <v>429</v>
      </c>
      <c r="G275" s="199"/>
      <c r="H275" s="201" t="s">
        <v>1</v>
      </c>
      <c r="I275" s="203"/>
      <c r="J275" s="199"/>
      <c r="K275" s="199"/>
      <c r="L275" s="204"/>
      <c r="M275" s="205"/>
      <c r="N275" s="206"/>
      <c r="O275" s="206"/>
      <c r="P275" s="206"/>
      <c r="Q275" s="206"/>
      <c r="R275" s="206"/>
      <c r="S275" s="206"/>
      <c r="T275" s="207"/>
      <c r="AT275" s="208" t="s">
        <v>231</v>
      </c>
      <c r="AU275" s="208" t="s">
        <v>85</v>
      </c>
      <c r="AV275" s="12" t="s">
        <v>85</v>
      </c>
      <c r="AW275" s="12" t="s">
        <v>33</v>
      </c>
      <c r="AX275" s="12" t="s">
        <v>78</v>
      </c>
      <c r="AY275" s="208" t="s">
        <v>223</v>
      </c>
    </row>
    <row r="276" spans="2:51" s="13" customFormat="1" ht="11.25">
      <c r="B276" s="209"/>
      <c r="C276" s="210"/>
      <c r="D276" s="200" t="s">
        <v>231</v>
      </c>
      <c r="E276" s="211" t="s">
        <v>1</v>
      </c>
      <c r="F276" s="212" t="s">
        <v>430</v>
      </c>
      <c r="G276" s="210"/>
      <c r="H276" s="213">
        <v>82.46</v>
      </c>
      <c r="I276" s="214"/>
      <c r="J276" s="210"/>
      <c r="K276" s="210"/>
      <c r="L276" s="215"/>
      <c r="M276" s="216"/>
      <c r="N276" s="217"/>
      <c r="O276" s="217"/>
      <c r="P276" s="217"/>
      <c r="Q276" s="217"/>
      <c r="R276" s="217"/>
      <c r="S276" s="217"/>
      <c r="T276" s="218"/>
      <c r="AT276" s="219" t="s">
        <v>231</v>
      </c>
      <c r="AU276" s="219" t="s">
        <v>85</v>
      </c>
      <c r="AV276" s="13" t="s">
        <v>87</v>
      </c>
      <c r="AW276" s="13" t="s">
        <v>33</v>
      </c>
      <c r="AX276" s="13" t="s">
        <v>78</v>
      </c>
      <c r="AY276" s="219" t="s">
        <v>223</v>
      </c>
    </row>
    <row r="277" spans="2:51" s="13" customFormat="1" ht="11.25">
      <c r="B277" s="209"/>
      <c r="C277" s="210"/>
      <c r="D277" s="200" t="s">
        <v>231</v>
      </c>
      <c r="E277" s="211" t="s">
        <v>1</v>
      </c>
      <c r="F277" s="212" t="s">
        <v>431</v>
      </c>
      <c r="G277" s="210"/>
      <c r="H277" s="213">
        <v>-5.0750000000000002</v>
      </c>
      <c r="I277" s="214"/>
      <c r="J277" s="210"/>
      <c r="K277" s="210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231</v>
      </c>
      <c r="AU277" s="219" t="s">
        <v>85</v>
      </c>
      <c r="AV277" s="13" t="s">
        <v>87</v>
      </c>
      <c r="AW277" s="13" t="s">
        <v>33</v>
      </c>
      <c r="AX277" s="13" t="s">
        <v>78</v>
      </c>
      <c r="AY277" s="219" t="s">
        <v>223</v>
      </c>
    </row>
    <row r="278" spans="2:51" s="13" customFormat="1" ht="11.25">
      <c r="B278" s="209"/>
      <c r="C278" s="210"/>
      <c r="D278" s="200" t="s">
        <v>231</v>
      </c>
      <c r="E278" s="211" t="s">
        <v>1</v>
      </c>
      <c r="F278" s="212" t="s">
        <v>432</v>
      </c>
      <c r="G278" s="210"/>
      <c r="H278" s="213">
        <v>-4.2</v>
      </c>
      <c r="I278" s="214"/>
      <c r="J278" s="210"/>
      <c r="K278" s="210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231</v>
      </c>
      <c r="AU278" s="219" t="s">
        <v>85</v>
      </c>
      <c r="AV278" s="13" t="s">
        <v>87</v>
      </c>
      <c r="AW278" s="13" t="s">
        <v>33</v>
      </c>
      <c r="AX278" s="13" t="s">
        <v>78</v>
      </c>
      <c r="AY278" s="219" t="s">
        <v>223</v>
      </c>
    </row>
    <row r="279" spans="2:51" s="13" customFormat="1" ht="11.25">
      <c r="B279" s="209"/>
      <c r="C279" s="210"/>
      <c r="D279" s="200" t="s">
        <v>231</v>
      </c>
      <c r="E279" s="211" t="s">
        <v>1</v>
      </c>
      <c r="F279" s="212" t="s">
        <v>433</v>
      </c>
      <c r="G279" s="210"/>
      <c r="H279" s="213">
        <v>-3.1520000000000001</v>
      </c>
      <c r="I279" s="214"/>
      <c r="J279" s="210"/>
      <c r="K279" s="210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231</v>
      </c>
      <c r="AU279" s="219" t="s">
        <v>85</v>
      </c>
      <c r="AV279" s="13" t="s">
        <v>87</v>
      </c>
      <c r="AW279" s="13" t="s">
        <v>33</v>
      </c>
      <c r="AX279" s="13" t="s">
        <v>78</v>
      </c>
      <c r="AY279" s="219" t="s">
        <v>223</v>
      </c>
    </row>
    <row r="280" spans="2:51" s="12" customFormat="1" ht="11.25">
      <c r="B280" s="198"/>
      <c r="C280" s="199"/>
      <c r="D280" s="200" t="s">
        <v>231</v>
      </c>
      <c r="E280" s="201" t="s">
        <v>1</v>
      </c>
      <c r="F280" s="202" t="s">
        <v>434</v>
      </c>
      <c r="G280" s="199"/>
      <c r="H280" s="201" t="s">
        <v>1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231</v>
      </c>
      <c r="AU280" s="208" t="s">
        <v>85</v>
      </c>
      <c r="AV280" s="12" t="s">
        <v>85</v>
      </c>
      <c r="AW280" s="12" t="s">
        <v>33</v>
      </c>
      <c r="AX280" s="12" t="s">
        <v>78</v>
      </c>
      <c r="AY280" s="208" t="s">
        <v>223</v>
      </c>
    </row>
    <row r="281" spans="2:51" s="13" customFormat="1" ht="11.25">
      <c r="B281" s="209"/>
      <c r="C281" s="210"/>
      <c r="D281" s="200" t="s">
        <v>231</v>
      </c>
      <c r="E281" s="211" t="s">
        <v>1</v>
      </c>
      <c r="F281" s="212" t="s">
        <v>435</v>
      </c>
      <c r="G281" s="210"/>
      <c r="H281" s="213">
        <v>34.369999999999997</v>
      </c>
      <c r="I281" s="214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231</v>
      </c>
      <c r="AU281" s="219" t="s">
        <v>85</v>
      </c>
      <c r="AV281" s="13" t="s">
        <v>87</v>
      </c>
      <c r="AW281" s="13" t="s">
        <v>33</v>
      </c>
      <c r="AX281" s="13" t="s">
        <v>78</v>
      </c>
      <c r="AY281" s="219" t="s">
        <v>223</v>
      </c>
    </row>
    <row r="282" spans="2:51" s="13" customFormat="1" ht="11.25">
      <c r="B282" s="209"/>
      <c r="C282" s="210"/>
      <c r="D282" s="200" t="s">
        <v>231</v>
      </c>
      <c r="E282" s="211" t="s">
        <v>1</v>
      </c>
      <c r="F282" s="212" t="s">
        <v>428</v>
      </c>
      <c r="G282" s="210"/>
      <c r="H282" s="213">
        <v>-2.2949999999999999</v>
      </c>
      <c r="I282" s="214"/>
      <c r="J282" s="210"/>
      <c r="K282" s="210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231</v>
      </c>
      <c r="AU282" s="219" t="s">
        <v>85</v>
      </c>
      <c r="AV282" s="13" t="s">
        <v>87</v>
      </c>
      <c r="AW282" s="13" t="s">
        <v>33</v>
      </c>
      <c r="AX282" s="13" t="s">
        <v>78</v>
      </c>
      <c r="AY282" s="219" t="s">
        <v>223</v>
      </c>
    </row>
    <row r="283" spans="2:51" s="12" customFormat="1" ht="11.25">
      <c r="B283" s="198"/>
      <c r="C283" s="199"/>
      <c r="D283" s="200" t="s">
        <v>231</v>
      </c>
      <c r="E283" s="201" t="s">
        <v>1</v>
      </c>
      <c r="F283" s="202" t="s">
        <v>436</v>
      </c>
      <c r="G283" s="199"/>
      <c r="H283" s="201" t="s">
        <v>1</v>
      </c>
      <c r="I283" s="203"/>
      <c r="J283" s="199"/>
      <c r="K283" s="199"/>
      <c r="L283" s="204"/>
      <c r="M283" s="205"/>
      <c r="N283" s="206"/>
      <c r="O283" s="206"/>
      <c r="P283" s="206"/>
      <c r="Q283" s="206"/>
      <c r="R283" s="206"/>
      <c r="S283" s="206"/>
      <c r="T283" s="207"/>
      <c r="AT283" s="208" t="s">
        <v>231</v>
      </c>
      <c r="AU283" s="208" t="s">
        <v>85</v>
      </c>
      <c r="AV283" s="12" t="s">
        <v>85</v>
      </c>
      <c r="AW283" s="12" t="s">
        <v>33</v>
      </c>
      <c r="AX283" s="12" t="s">
        <v>78</v>
      </c>
      <c r="AY283" s="208" t="s">
        <v>223</v>
      </c>
    </row>
    <row r="284" spans="2:51" s="13" customFormat="1" ht="11.25">
      <c r="B284" s="209"/>
      <c r="C284" s="210"/>
      <c r="D284" s="200" t="s">
        <v>231</v>
      </c>
      <c r="E284" s="211" t="s">
        <v>1</v>
      </c>
      <c r="F284" s="212" t="s">
        <v>437</v>
      </c>
      <c r="G284" s="210"/>
      <c r="H284" s="213">
        <v>45.43</v>
      </c>
      <c r="I284" s="214"/>
      <c r="J284" s="210"/>
      <c r="K284" s="210"/>
      <c r="L284" s="215"/>
      <c r="M284" s="216"/>
      <c r="N284" s="217"/>
      <c r="O284" s="217"/>
      <c r="P284" s="217"/>
      <c r="Q284" s="217"/>
      <c r="R284" s="217"/>
      <c r="S284" s="217"/>
      <c r="T284" s="218"/>
      <c r="AT284" s="219" t="s">
        <v>231</v>
      </c>
      <c r="AU284" s="219" t="s">
        <v>85</v>
      </c>
      <c r="AV284" s="13" t="s">
        <v>87</v>
      </c>
      <c r="AW284" s="13" t="s">
        <v>33</v>
      </c>
      <c r="AX284" s="13" t="s">
        <v>78</v>
      </c>
      <c r="AY284" s="219" t="s">
        <v>223</v>
      </c>
    </row>
    <row r="285" spans="2:51" s="13" customFormat="1" ht="11.25">
      <c r="B285" s="209"/>
      <c r="C285" s="210"/>
      <c r="D285" s="200" t="s">
        <v>231</v>
      </c>
      <c r="E285" s="211" t="s">
        <v>1</v>
      </c>
      <c r="F285" s="212" t="s">
        <v>438</v>
      </c>
      <c r="G285" s="210"/>
      <c r="H285" s="213">
        <v>-1.379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231</v>
      </c>
      <c r="AU285" s="219" t="s">
        <v>85</v>
      </c>
      <c r="AV285" s="13" t="s">
        <v>87</v>
      </c>
      <c r="AW285" s="13" t="s">
        <v>33</v>
      </c>
      <c r="AX285" s="13" t="s">
        <v>78</v>
      </c>
      <c r="AY285" s="219" t="s">
        <v>223</v>
      </c>
    </row>
    <row r="286" spans="2:51" s="13" customFormat="1" ht="11.25">
      <c r="B286" s="209"/>
      <c r="C286" s="210"/>
      <c r="D286" s="200" t="s">
        <v>231</v>
      </c>
      <c r="E286" s="211" t="s">
        <v>1</v>
      </c>
      <c r="F286" s="212" t="s">
        <v>439</v>
      </c>
      <c r="G286" s="210"/>
      <c r="H286" s="213">
        <v>-0.54</v>
      </c>
      <c r="I286" s="214"/>
      <c r="J286" s="210"/>
      <c r="K286" s="210"/>
      <c r="L286" s="215"/>
      <c r="M286" s="216"/>
      <c r="N286" s="217"/>
      <c r="O286" s="217"/>
      <c r="P286" s="217"/>
      <c r="Q286" s="217"/>
      <c r="R286" s="217"/>
      <c r="S286" s="217"/>
      <c r="T286" s="218"/>
      <c r="AT286" s="219" t="s">
        <v>231</v>
      </c>
      <c r="AU286" s="219" t="s">
        <v>85</v>
      </c>
      <c r="AV286" s="13" t="s">
        <v>87</v>
      </c>
      <c r="AW286" s="13" t="s">
        <v>33</v>
      </c>
      <c r="AX286" s="13" t="s">
        <v>78</v>
      </c>
      <c r="AY286" s="219" t="s">
        <v>223</v>
      </c>
    </row>
    <row r="287" spans="2:51" s="12" customFormat="1" ht="11.25">
      <c r="B287" s="198"/>
      <c r="C287" s="199"/>
      <c r="D287" s="200" t="s">
        <v>231</v>
      </c>
      <c r="E287" s="201" t="s">
        <v>1</v>
      </c>
      <c r="F287" s="202" t="s">
        <v>440</v>
      </c>
      <c r="G287" s="199"/>
      <c r="H287" s="201" t="s">
        <v>1</v>
      </c>
      <c r="I287" s="203"/>
      <c r="J287" s="199"/>
      <c r="K287" s="199"/>
      <c r="L287" s="204"/>
      <c r="M287" s="205"/>
      <c r="N287" s="206"/>
      <c r="O287" s="206"/>
      <c r="P287" s="206"/>
      <c r="Q287" s="206"/>
      <c r="R287" s="206"/>
      <c r="S287" s="206"/>
      <c r="T287" s="207"/>
      <c r="AT287" s="208" t="s">
        <v>231</v>
      </c>
      <c r="AU287" s="208" t="s">
        <v>85</v>
      </c>
      <c r="AV287" s="12" t="s">
        <v>85</v>
      </c>
      <c r="AW287" s="12" t="s">
        <v>33</v>
      </c>
      <c r="AX287" s="12" t="s">
        <v>78</v>
      </c>
      <c r="AY287" s="208" t="s">
        <v>223</v>
      </c>
    </row>
    <row r="288" spans="2:51" s="13" customFormat="1" ht="11.25">
      <c r="B288" s="209"/>
      <c r="C288" s="210"/>
      <c r="D288" s="200" t="s">
        <v>231</v>
      </c>
      <c r="E288" s="211" t="s">
        <v>1</v>
      </c>
      <c r="F288" s="212" t="s">
        <v>441</v>
      </c>
      <c r="G288" s="210"/>
      <c r="H288" s="213">
        <v>18.850999999999999</v>
      </c>
      <c r="I288" s="214"/>
      <c r="J288" s="210"/>
      <c r="K288" s="210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231</v>
      </c>
      <c r="AU288" s="219" t="s">
        <v>85</v>
      </c>
      <c r="AV288" s="13" t="s">
        <v>87</v>
      </c>
      <c r="AW288" s="13" t="s">
        <v>33</v>
      </c>
      <c r="AX288" s="13" t="s">
        <v>78</v>
      </c>
      <c r="AY288" s="219" t="s">
        <v>223</v>
      </c>
    </row>
    <row r="289" spans="2:51" s="12" customFormat="1" ht="11.25">
      <c r="B289" s="198"/>
      <c r="C289" s="199"/>
      <c r="D289" s="200" t="s">
        <v>231</v>
      </c>
      <c r="E289" s="201" t="s">
        <v>1</v>
      </c>
      <c r="F289" s="202" t="s">
        <v>442</v>
      </c>
      <c r="G289" s="199"/>
      <c r="H289" s="201" t="s">
        <v>1</v>
      </c>
      <c r="I289" s="203"/>
      <c r="J289" s="199"/>
      <c r="K289" s="199"/>
      <c r="L289" s="204"/>
      <c r="M289" s="205"/>
      <c r="N289" s="206"/>
      <c r="O289" s="206"/>
      <c r="P289" s="206"/>
      <c r="Q289" s="206"/>
      <c r="R289" s="206"/>
      <c r="S289" s="206"/>
      <c r="T289" s="207"/>
      <c r="AT289" s="208" t="s">
        <v>231</v>
      </c>
      <c r="AU289" s="208" t="s">
        <v>85</v>
      </c>
      <c r="AV289" s="12" t="s">
        <v>85</v>
      </c>
      <c r="AW289" s="12" t="s">
        <v>33</v>
      </c>
      <c r="AX289" s="12" t="s">
        <v>78</v>
      </c>
      <c r="AY289" s="208" t="s">
        <v>223</v>
      </c>
    </row>
    <row r="290" spans="2:51" s="13" customFormat="1" ht="11.25">
      <c r="B290" s="209"/>
      <c r="C290" s="210"/>
      <c r="D290" s="200" t="s">
        <v>231</v>
      </c>
      <c r="E290" s="211" t="s">
        <v>1</v>
      </c>
      <c r="F290" s="212" t="s">
        <v>441</v>
      </c>
      <c r="G290" s="210"/>
      <c r="H290" s="213">
        <v>18.850999999999999</v>
      </c>
      <c r="I290" s="214"/>
      <c r="J290" s="210"/>
      <c r="K290" s="210"/>
      <c r="L290" s="215"/>
      <c r="M290" s="216"/>
      <c r="N290" s="217"/>
      <c r="O290" s="217"/>
      <c r="P290" s="217"/>
      <c r="Q290" s="217"/>
      <c r="R290" s="217"/>
      <c r="S290" s="217"/>
      <c r="T290" s="218"/>
      <c r="AT290" s="219" t="s">
        <v>231</v>
      </c>
      <c r="AU290" s="219" t="s">
        <v>85</v>
      </c>
      <c r="AV290" s="13" t="s">
        <v>87</v>
      </c>
      <c r="AW290" s="13" t="s">
        <v>33</v>
      </c>
      <c r="AX290" s="13" t="s">
        <v>78</v>
      </c>
      <c r="AY290" s="219" t="s">
        <v>223</v>
      </c>
    </row>
    <row r="291" spans="2:51" s="13" customFormat="1" ht="11.25">
      <c r="B291" s="209"/>
      <c r="C291" s="210"/>
      <c r="D291" s="200" t="s">
        <v>231</v>
      </c>
      <c r="E291" s="211" t="s">
        <v>1</v>
      </c>
      <c r="F291" s="212" t="s">
        <v>439</v>
      </c>
      <c r="G291" s="210"/>
      <c r="H291" s="213">
        <v>-0.54</v>
      </c>
      <c r="I291" s="214"/>
      <c r="J291" s="210"/>
      <c r="K291" s="210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231</v>
      </c>
      <c r="AU291" s="219" t="s">
        <v>85</v>
      </c>
      <c r="AV291" s="13" t="s">
        <v>87</v>
      </c>
      <c r="AW291" s="13" t="s">
        <v>33</v>
      </c>
      <c r="AX291" s="13" t="s">
        <v>78</v>
      </c>
      <c r="AY291" s="219" t="s">
        <v>223</v>
      </c>
    </row>
    <row r="292" spans="2:51" s="12" customFormat="1" ht="11.25">
      <c r="B292" s="198"/>
      <c r="C292" s="199"/>
      <c r="D292" s="200" t="s">
        <v>231</v>
      </c>
      <c r="E292" s="201" t="s">
        <v>1</v>
      </c>
      <c r="F292" s="202" t="s">
        <v>443</v>
      </c>
      <c r="G292" s="199"/>
      <c r="H292" s="201" t="s">
        <v>1</v>
      </c>
      <c r="I292" s="203"/>
      <c r="J292" s="199"/>
      <c r="K292" s="199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231</v>
      </c>
      <c r="AU292" s="208" t="s">
        <v>85</v>
      </c>
      <c r="AV292" s="12" t="s">
        <v>85</v>
      </c>
      <c r="AW292" s="12" t="s">
        <v>33</v>
      </c>
      <c r="AX292" s="12" t="s">
        <v>78</v>
      </c>
      <c r="AY292" s="208" t="s">
        <v>223</v>
      </c>
    </row>
    <row r="293" spans="2:51" s="13" customFormat="1" ht="11.25">
      <c r="B293" s="209"/>
      <c r="C293" s="210"/>
      <c r="D293" s="200" t="s">
        <v>231</v>
      </c>
      <c r="E293" s="211" t="s">
        <v>1</v>
      </c>
      <c r="F293" s="212" t="s">
        <v>444</v>
      </c>
      <c r="G293" s="210"/>
      <c r="H293" s="213">
        <v>38.155000000000001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231</v>
      </c>
      <c r="AU293" s="219" t="s">
        <v>85</v>
      </c>
      <c r="AV293" s="13" t="s">
        <v>87</v>
      </c>
      <c r="AW293" s="13" t="s">
        <v>33</v>
      </c>
      <c r="AX293" s="13" t="s">
        <v>78</v>
      </c>
      <c r="AY293" s="219" t="s">
        <v>223</v>
      </c>
    </row>
    <row r="294" spans="2:51" s="12" customFormat="1" ht="11.25">
      <c r="B294" s="198"/>
      <c r="C294" s="199"/>
      <c r="D294" s="200" t="s">
        <v>231</v>
      </c>
      <c r="E294" s="201" t="s">
        <v>1</v>
      </c>
      <c r="F294" s="202" t="s">
        <v>313</v>
      </c>
      <c r="G294" s="199"/>
      <c r="H294" s="201" t="s">
        <v>1</v>
      </c>
      <c r="I294" s="203"/>
      <c r="J294" s="199"/>
      <c r="K294" s="199"/>
      <c r="L294" s="204"/>
      <c r="M294" s="205"/>
      <c r="N294" s="206"/>
      <c r="O294" s="206"/>
      <c r="P294" s="206"/>
      <c r="Q294" s="206"/>
      <c r="R294" s="206"/>
      <c r="S294" s="206"/>
      <c r="T294" s="207"/>
      <c r="AT294" s="208" t="s">
        <v>231</v>
      </c>
      <c r="AU294" s="208" t="s">
        <v>85</v>
      </c>
      <c r="AV294" s="12" t="s">
        <v>85</v>
      </c>
      <c r="AW294" s="12" t="s">
        <v>33</v>
      </c>
      <c r="AX294" s="12" t="s">
        <v>78</v>
      </c>
      <c r="AY294" s="208" t="s">
        <v>223</v>
      </c>
    </row>
    <row r="295" spans="2:51" s="13" customFormat="1" ht="11.25">
      <c r="B295" s="209"/>
      <c r="C295" s="210"/>
      <c r="D295" s="200" t="s">
        <v>231</v>
      </c>
      <c r="E295" s="211" t="s">
        <v>1</v>
      </c>
      <c r="F295" s="212" t="s">
        <v>445</v>
      </c>
      <c r="G295" s="210"/>
      <c r="H295" s="213">
        <v>43.783999999999999</v>
      </c>
      <c r="I295" s="214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231</v>
      </c>
      <c r="AU295" s="219" t="s">
        <v>85</v>
      </c>
      <c r="AV295" s="13" t="s">
        <v>87</v>
      </c>
      <c r="AW295" s="13" t="s">
        <v>33</v>
      </c>
      <c r="AX295" s="13" t="s">
        <v>78</v>
      </c>
      <c r="AY295" s="219" t="s">
        <v>223</v>
      </c>
    </row>
    <row r="296" spans="2:51" s="12" customFormat="1" ht="11.25">
      <c r="B296" s="198"/>
      <c r="C296" s="199"/>
      <c r="D296" s="200" t="s">
        <v>231</v>
      </c>
      <c r="E296" s="201" t="s">
        <v>1</v>
      </c>
      <c r="F296" s="202" t="s">
        <v>446</v>
      </c>
      <c r="G296" s="199"/>
      <c r="H296" s="201" t="s">
        <v>1</v>
      </c>
      <c r="I296" s="203"/>
      <c r="J296" s="199"/>
      <c r="K296" s="199"/>
      <c r="L296" s="204"/>
      <c r="M296" s="205"/>
      <c r="N296" s="206"/>
      <c r="O296" s="206"/>
      <c r="P296" s="206"/>
      <c r="Q296" s="206"/>
      <c r="R296" s="206"/>
      <c r="S296" s="206"/>
      <c r="T296" s="207"/>
      <c r="AT296" s="208" t="s">
        <v>231</v>
      </c>
      <c r="AU296" s="208" t="s">
        <v>85</v>
      </c>
      <c r="AV296" s="12" t="s">
        <v>85</v>
      </c>
      <c r="AW296" s="12" t="s">
        <v>33</v>
      </c>
      <c r="AX296" s="12" t="s">
        <v>78</v>
      </c>
      <c r="AY296" s="208" t="s">
        <v>223</v>
      </c>
    </row>
    <row r="297" spans="2:51" s="13" customFormat="1" ht="11.25">
      <c r="B297" s="209"/>
      <c r="C297" s="210"/>
      <c r="D297" s="200" t="s">
        <v>231</v>
      </c>
      <c r="E297" s="211" t="s">
        <v>1</v>
      </c>
      <c r="F297" s="212" t="s">
        <v>447</v>
      </c>
      <c r="G297" s="210"/>
      <c r="H297" s="213">
        <v>54.53</v>
      </c>
      <c r="I297" s="214"/>
      <c r="J297" s="210"/>
      <c r="K297" s="210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231</v>
      </c>
      <c r="AU297" s="219" t="s">
        <v>85</v>
      </c>
      <c r="AV297" s="13" t="s">
        <v>87</v>
      </c>
      <c r="AW297" s="13" t="s">
        <v>33</v>
      </c>
      <c r="AX297" s="13" t="s">
        <v>78</v>
      </c>
      <c r="AY297" s="219" t="s">
        <v>223</v>
      </c>
    </row>
    <row r="298" spans="2:51" s="13" customFormat="1" ht="11.25">
      <c r="B298" s="209"/>
      <c r="C298" s="210"/>
      <c r="D298" s="200" t="s">
        <v>231</v>
      </c>
      <c r="E298" s="211" t="s">
        <v>1</v>
      </c>
      <c r="F298" s="212" t="s">
        <v>448</v>
      </c>
      <c r="G298" s="210"/>
      <c r="H298" s="213">
        <v>-4.7279999999999998</v>
      </c>
      <c r="I298" s="214"/>
      <c r="J298" s="210"/>
      <c r="K298" s="210"/>
      <c r="L298" s="215"/>
      <c r="M298" s="216"/>
      <c r="N298" s="217"/>
      <c r="O298" s="217"/>
      <c r="P298" s="217"/>
      <c r="Q298" s="217"/>
      <c r="R298" s="217"/>
      <c r="S298" s="217"/>
      <c r="T298" s="218"/>
      <c r="AT298" s="219" t="s">
        <v>231</v>
      </c>
      <c r="AU298" s="219" t="s">
        <v>85</v>
      </c>
      <c r="AV298" s="13" t="s">
        <v>87</v>
      </c>
      <c r="AW298" s="13" t="s">
        <v>33</v>
      </c>
      <c r="AX298" s="13" t="s">
        <v>78</v>
      </c>
      <c r="AY298" s="219" t="s">
        <v>223</v>
      </c>
    </row>
    <row r="299" spans="2:51" s="13" customFormat="1" ht="11.25">
      <c r="B299" s="209"/>
      <c r="C299" s="210"/>
      <c r="D299" s="200" t="s">
        <v>231</v>
      </c>
      <c r="E299" s="211" t="s">
        <v>1</v>
      </c>
      <c r="F299" s="212" t="s">
        <v>315</v>
      </c>
      <c r="G299" s="210"/>
      <c r="H299" s="213">
        <v>-1.8180000000000001</v>
      </c>
      <c r="I299" s="214"/>
      <c r="J299" s="210"/>
      <c r="K299" s="210"/>
      <c r="L299" s="215"/>
      <c r="M299" s="216"/>
      <c r="N299" s="217"/>
      <c r="O299" s="217"/>
      <c r="P299" s="217"/>
      <c r="Q299" s="217"/>
      <c r="R299" s="217"/>
      <c r="S299" s="217"/>
      <c r="T299" s="218"/>
      <c r="AT299" s="219" t="s">
        <v>231</v>
      </c>
      <c r="AU299" s="219" t="s">
        <v>85</v>
      </c>
      <c r="AV299" s="13" t="s">
        <v>87</v>
      </c>
      <c r="AW299" s="13" t="s">
        <v>33</v>
      </c>
      <c r="AX299" s="13" t="s">
        <v>78</v>
      </c>
      <c r="AY299" s="219" t="s">
        <v>223</v>
      </c>
    </row>
    <row r="300" spans="2:51" s="13" customFormat="1" ht="11.25">
      <c r="B300" s="209"/>
      <c r="C300" s="210"/>
      <c r="D300" s="200" t="s">
        <v>231</v>
      </c>
      <c r="E300" s="211" t="s">
        <v>1</v>
      </c>
      <c r="F300" s="212" t="s">
        <v>432</v>
      </c>
      <c r="G300" s="210"/>
      <c r="H300" s="213">
        <v>-4.2</v>
      </c>
      <c r="I300" s="214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231</v>
      </c>
      <c r="AU300" s="219" t="s">
        <v>85</v>
      </c>
      <c r="AV300" s="13" t="s">
        <v>87</v>
      </c>
      <c r="AW300" s="13" t="s">
        <v>33</v>
      </c>
      <c r="AX300" s="13" t="s">
        <v>78</v>
      </c>
      <c r="AY300" s="219" t="s">
        <v>223</v>
      </c>
    </row>
    <row r="301" spans="2:51" s="12" customFormat="1" ht="11.25">
      <c r="B301" s="198"/>
      <c r="C301" s="199"/>
      <c r="D301" s="200" t="s">
        <v>231</v>
      </c>
      <c r="E301" s="201" t="s">
        <v>1</v>
      </c>
      <c r="F301" s="202" t="s">
        <v>449</v>
      </c>
      <c r="G301" s="199"/>
      <c r="H301" s="201" t="s">
        <v>1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231</v>
      </c>
      <c r="AU301" s="208" t="s">
        <v>85</v>
      </c>
      <c r="AV301" s="12" t="s">
        <v>85</v>
      </c>
      <c r="AW301" s="12" t="s">
        <v>33</v>
      </c>
      <c r="AX301" s="12" t="s">
        <v>78</v>
      </c>
      <c r="AY301" s="208" t="s">
        <v>223</v>
      </c>
    </row>
    <row r="302" spans="2:51" s="13" customFormat="1" ht="11.25">
      <c r="B302" s="209"/>
      <c r="C302" s="210"/>
      <c r="D302" s="200" t="s">
        <v>231</v>
      </c>
      <c r="E302" s="211" t="s">
        <v>1</v>
      </c>
      <c r="F302" s="212" t="s">
        <v>450</v>
      </c>
      <c r="G302" s="210"/>
      <c r="H302" s="213">
        <v>12.942</v>
      </c>
      <c r="I302" s="214"/>
      <c r="J302" s="210"/>
      <c r="K302" s="210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231</v>
      </c>
      <c r="AU302" s="219" t="s">
        <v>85</v>
      </c>
      <c r="AV302" s="13" t="s">
        <v>87</v>
      </c>
      <c r="AW302" s="13" t="s">
        <v>33</v>
      </c>
      <c r="AX302" s="13" t="s">
        <v>78</v>
      </c>
      <c r="AY302" s="219" t="s">
        <v>223</v>
      </c>
    </row>
    <row r="303" spans="2:51" s="12" customFormat="1" ht="11.25">
      <c r="B303" s="198"/>
      <c r="C303" s="199"/>
      <c r="D303" s="200" t="s">
        <v>231</v>
      </c>
      <c r="E303" s="201" t="s">
        <v>1</v>
      </c>
      <c r="F303" s="202" t="s">
        <v>451</v>
      </c>
      <c r="G303" s="199"/>
      <c r="H303" s="201" t="s">
        <v>1</v>
      </c>
      <c r="I303" s="203"/>
      <c r="J303" s="199"/>
      <c r="K303" s="199"/>
      <c r="L303" s="204"/>
      <c r="M303" s="205"/>
      <c r="N303" s="206"/>
      <c r="O303" s="206"/>
      <c r="P303" s="206"/>
      <c r="Q303" s="206"/>
      <c r="R303" s="206"/>
      <c r="S303" s="206"/>
      <c r="T303" s="207"/>
      <c r="AT303" s="208" t="s">
        <v>231</v>
      </c>
      <c r="AU303" s="208" t="s">
        <v>85</v>
      </c>
      <c r="AV303" s="12" t="s">
        <v>85</v>
      </c>
      <c r="AW303" s="12" t="s">
        <v>33</v>
      </c>
      <c r="AX303" s="12" t="s">
        <v>78</v>
      </c>
      <c r="AY303" s="208" t="s">
        <v>223</v>
      </c>
    </row>
    <row r="304" spans="2:51" s="13" customFormat="1" ht="11.25">
      <c r="B304" s="209"/>
      <c r="C304" s="210"/>
      <c r="D304" s="200" t="s">
        <v>231</v>
      </c>
      <c r="E304" s="211" t="s">
        <v>1</v>
      </c>
      <c r="F304" s="212" t="s">
        <v>452</v>
      </c>
      <c r="G304" s="210"/>
      <c r="H304" s="213">
        <v>73.010000000000005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231</v>
      </c>
      <c r="AU304" s="219" t="s">
        <v>85</v>
      </c>
      <c r="AV304" s="13" t="s">
        <v>87</v>
      </c>
      <c r="AW304" s="13" t="s">
        <v>33</v>
      </c>
      <c r="AX304" s="13" t="s">
        <v>78</v>
      </c>
      <c r="AY304" s="219" t="s">
        <v>223</v>
      </c>
    </row>
    <row r="305" spans="2:51" s="13" customFormat="1" ht="11.25">
      <c r="B305" s="209"/>
      <c r="C305" s="210"/>
      <c r="D305" s="200" t="s">
        <v>231</v>
      </c>
      <c r="E305" s="211" t="s">
        <v>1</v>
      </c>
      <c r="F305" s="212" t="s">
        <v>453</v>
      </c>
      <c r="G305" s="210"/>
      <c r="H305" s="213">
        <v>-8.4</v>
      </c>
      <c r="I305" s="214"/>
      <c r="J305" s="210"/>
      <c r="K305" s="210"/>
      <c r="L305" s="215"/>
      <c r="M305" s="216"/>
      <c r="N305" s="217"/>
      <c r="O305" s="217"/>
      <c r="P305" s="217"/>
      <c r="Q305" s="217"/>
      <c r="R305" s="217"/>
      <c r="S305" s="217"/>
      <c r="T305" s="218"/>
      <c r="AT305" s="219" t="s">
        <v>231</v>
      </c>
      <c r="AU305" s="219" t="s">
        <v>85</v>
      </c>
      <c r="AV305" s="13" t="s">
        <v>87</v>
      </c>
      <c r="AW305" s="13" t="s">
        <v>33</v>
      </c>
      <c r="AX305" s="13" t="s">
        <v>78</v>
      </c>
      <c r="AY305" s="219" t="s">
        <v>223</v>
      </c>
    </row>
    <row r="306" spans="2:51" s="13" customFormat="1" ht="11.25">
      <c r="B306" s="209"/>
      <c r="C306" s="210"/>
      <c r="D306" s="200" t="s">
        <v>231</v>
      </c>
      <c r="E306" s="211" t="s">
        <v>1</v>
      </c>
      <c r="F306" s="212" t="s">
        <v>454</v>
      </c>
      <c r="G306" s="210"/>
      <c r="H306" s="213">
        <v>-1.1819999999999999</v>
      </c>
      <c r="I306" s="214"/>
      <c r="J306" s="210"/>
      <c r="K306" s="210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231</v>
      </c>
      <c r="AU306" s="219" t="s">
        <v>85</v>
      </c>
      <c r="AV306" s="13" t="s">
        <v>87</v>
      </c>
      <c r="AW306" s="13" t="s">
        <v>33</v>
      </c>
      <c r="AX306" s="13" t="s">
        <v>78</v>
      </c>
      <c r="AY306" s="219" t="s">
        <v>223</v>
      </c>
    </row>
    <row r="307" spans="2:51" s="13" customFormat="1" ht="11.25">
      <c r="B307" s="209"/>
      <c r="C307" s="210"/>
      <c r="D307" s="200" t="s">
        <v>231</v>
      </c>
      <c r="E307" s="211" t="s">
        <v>1</v>
      </c>
      <c r="F307" s="212" t="s">
        <v>365</v>
      </c>
      <c r="G307" s="210"/>
      <c r="H307" s="213">
        <v>-1.5760000000000001</v>
      </c>
      <c r="I307" s="214"/>
      <c r="J307" s="210"/>
      <c r="K307" s="210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231</v>
      </c>
      <c r="AU307" s="219" t="s">
        <v>85</v>
      </c>
      <c r="AV307" s="13" t="s">
        <v>87</v>
      </c>
      <c r="AW307" s="13" t="s">
        <v>33</v>
      </c>
      <c r="AX307" s="13" t="s">
        <v>78</v>
      </c>
      <c r="AY307" s="219" t="s">
        <v>223</v>
      </c>
    </row>
    <row r="308" spans="2:51" s="12" customFormat="1" ht="11.25">
      <c r="B308" s="198"/>
      <c r="C308" s="199"/>
      <c r="D308" s="200" t="s">
        <v>231</v>
      </c>
      <c r="E308" s="201" t="s">
        <v>1</v>
      </c>
      <c r="F308" s="202" t="s">
        <v>455</v>
      </c>
      <c r="G308" s="199"/>
      <c r="H308" s="201" t="s">
        <v>1</v>
      </c>
      <c r="I308" s="203"/>
      <c r="J308" s="199"/>
      <c r="K308" s="199"/>
      <c r="L308" s="204"/>
      <c r="M308" s="205"/>
      <c r="N308" s="206"/>
      <c r="O308" s="206"/>
      <c r="P308" s="206"/>
      <c r="Q308" s="206"/>
      <c r="R308" s="206"/>
      <c r="S308" s="206"/>
      <c r="T308" s="207"/>
      <c r="AT308" s="208" t="s">
        <v>231</v>
      </c>
      <c r="AU308" s="208" t="s">
        <v>85</v>
      </c>
      <c r="AV308" s="12" t="s">
        <v>85</v>
      </c>
      <c r="AW308" s="12" t="s">
        <v>33</v>
      </c>
      <c r="AX308" s="12" t="s">
        <v>78</v>
      </c>
      <c r="AY308" s="208" t="s">
        <v>223</v>
      </c>
    </row>
    <row r="309" spans="2:51" s="13" customFormat="1" ht="11.25">
      <c r="B309" s="209"/>
      <c r="C309" s="210"/>
      <c r="D309" s="200" t="s">
        <v>231</v>
      </c>
      <c r="E309" s="211" t="s">
        <v>1</v>
      </c>
      <c r="F309" s="212" t="s">
        <v>456</v>
      </c>
      <c r="G309" s="210"/>
      <c r="H309" s="213">
        <v>36.978000000000002</v>
      </c>
      <c r="I309" s="214"/>
      <c r="J309" s="210"/>
      <c r="K309" s="210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231</v>
      </c>
      <c r="AU309" s="219" t="s">
        <v>85</v>
      </c>
      <c r="AV309" s="13" t="s">
        <v>87</v>
      </c>
      <c r="AW309" s="13" t="s">
        <v>33</v>
      </c>
      <c r="AX309" s="13" t="s">
        <v>78</v>
      </c>
      <c r="AY309" s="219" t="s">
        <v>223</v>
      </c>
    </row>
    <row r="310" spans="2:51" s="12" customFormat="1" ht="11.25">
      <c r="B310" s="198"/>
      <c r="C310" s="199"/>
      <c r="D310" s="200" t="s">
        <v>231</v>
      </c>
      <c r="E310" s="201" t="s">
        <v>1</v>
      </c>
      <c r="F310" s="202" t="s">
        <v>457</v>
      </c>
      <c r="G310" s="199"/>
      <c r="H310" s="201" t="s">
        <v>1</v>
      </c>
      <c r="I310" s="203"/>
      <c r="J310" s="199"/>
      <c r="K310" s="199"/>
      <c r="L310" s="204"/>
      <c r="M310" s="205"/>
      <c r="N310" s="206"/>
      <c r="O310" s="206"/>
      <c r="P310" s="206"/>
      <c r="Q310" s="206"/>
      <c r="R310" s="206"/>
      <c r="S310" s="206"/>
      <c r="T310" s="207"/>
      <c r="AT310" s="208" t="s">
        <v>231</v>
      </c>
      <c r="AU310" s="208" t="s">
        <v>85</v>
      </c>
      <c r="AV310" s="12" t="s">
        <v>85</v>
      </c>
      <c r="AW310" s="12" t="s">
        <v>33</v>
      </c>
      <c r="AX310" s="12" t="s">
        <v>78</v>
      </c>
      <c r="AY310" s="208" t="s">
        <v>223</v>
      </c>
    </row>
    <row r="311" spans="2:51" s="13" customFormat="1" ht="11.25">
      <c r="B311" s="209"/>
      <c r="C311" s="210"/>
      <c r="D311" s="200" t="s">
        <v>231</v>
      </c>
      <c r="E311" s="211" t="s">
        <v>1</v>
      </c>
      <c r="F311" s="212" t="s">
        <v>458</v>
      </c>
      <c r="G311" s="210"/>
      <c r="H311" s="213">
        <v>47.924999999999997</v>
      </c>
      <c r="I311" s="214"/>
      <c r="J311" s="210"/>
      <c r="K311" s="210"/>
      <c r="L311" s="215"/>
      <c r="M311" s="216"/>
      <c r="N311" s="217"/>
      <c r="O311" s="217"/>
      <c r="P311" s="217"/>
      <c r="Q311" s="217"/>
      <c r="R311" s="217"/>
      <c r="S311" s="217"/>
      <c r="T311" s="218"/>
      <c r="AT311" s="219" t="s">
        <v>231</v>
      </c>
      <c r="AU311" s="219" t="s">
        <v>85</v>
      </c>
      <c r="AV311" s="13" t="s">
        <v>87</v>
      </c>
      <c r="AW311" s="13" t="s">
        <v>33</v>
      </c>
      <c r="AX311" s="13" t="s">
        <v>78</v>
      </c>
      <c r="AY311" s="219" t="s">
        <v>223</v>
      </c>
    </row>
    <row r="312" spans="2:51" s="12" customFormat="1" ht="11.25">
      <c r="B312" s="198"/>
      <c r="C312" s="199"/>
      <c r="D312" s="200" t="s">
        <v>231</v>
      </c>
      <c r="E312" s="201" t="s">
        <v>1</v>
      </c>
      <c r="F312" s="202" t="s">
        <v>354</v>
      </c>
      <c r="G312" s="199"/>
      <c r="H312" s="201" t="s">
        <v>1</v>
      </c>
      <c r="I312" s="203"/>
      <c r="J312" s="199"/>
      <c r="K312" s="199"/>
      <c r="L312" s="204"/>
      <c r="M312" s="205"/>
      <c r="N312" s="206"/>
      <c r="O312" s="206"/>
      <c r="P312" s="206"/>
      <c r="Q312" s="206"/>
      <c r="R312" s="206"/>
      <c r="S312" s="206"/>
      <c r="T312" s="207"/>
      <c r="AT312" s="208" t="s">
        <v>231</v>
      </c>
      <c r="AU312" s="208" t="s">
        <v>85</v>
      </c>
      <c r="AV312" s="12" t="s">
        <v>85</v>
      </c>
      <c r="AW312" s="12" t="s">
        <v>33</v>
      </c>
      <c r="AX312" s="12" t="s">
        <v>78</v>
      </c>
      <c r="AY312" s="208" t="s">
        <v>223</v>
      </c>
    </row>
    <row r="313" spans="2:51" s="13" customFormat="1" ht="11.25">
      <c r="B313" s="209"/>
      <c r="C313" s="210"/>
      <c r="D313" s="200" t="s">
        <v>231</v>
      </c>
      <c r="E313" s="211" t="s">
        <v>1</v>
      </c>
      <c r="F313" s="212" t="s">
        <v>459</v>
      </c>
      <c r="G313" s="210"/>
      <c r="H313" s="213">
        <v>47.68</v>
      </c>
      <c r="I313" s="214"/>
      <c r="J313" s="210"/>
      <c r="K313" s="210"/>
      <c r="L313" s="215"/>
      <c r="M313" s="216"/>
      <c r="N313" s="217"/>
      <c r="O313" s="217"/>
      <c r="P313" s="217"/>
      <c r="Q313" s="217"/>
      <c r="R313" s="217"/>
      <c r="S313" s="217"/>
      <c r="T313" s="218"/>
      <c r="AT313" s="219" t="s">
        <v>231</v>
      </c>
      <c r="AU313" s="219" t="s">
        <v>85</v>
      </c>
      <c r="AV313" s="13" t="s">
        <v>87</v>
      </c>
      <c r="AW313" s="13" t="s">
        <v>33</v>
      </c>
      <c r="AX313" s="13" t="s">
        <v>78</v>
      </c>
      <c r="AY313" s="219" t="s">
        <v>223</v>
      </c>
    </row>
    <row r="314" spans="2:51" s="12" customFormat="1" ht="11.25">
      <c r="B314" s="198"/>
      <c r="C314" s="199"/>
      <c r="D314" s="200" t="s">
        <v>231</v>
      </c>
      <c r="E314" s="201" t="s">
        <v>1</v>
      </c>
      <c r="F314" s="202" t="s">
        <v>356</v>
      </c>
      <c r="G314" s="199"/>
      <c r="H314" s="201" t="s">
        <v>1</v>
      </c>
      <c r="I314" s="203"/>
      <c r="J314" s="199"/>
      <c r="K314" s="199"/>
      <c r="L314" s="204"/>
      <c r="M314" s="205"/>
      <c r="N314" s="206"/>
      <c r="O314" s="206"/>
      <c r="P314" s="206"/>
      <c r="Q314" s="206"/>
      <c r="R314" s="206"/>
      <c r="S314" s="206"/>
      <c r="T314" s="207"/>
      <c r="AT314" s="208" t="s">
        <v>231</v>
      </c>
      <c r="AU314" s="208" t="s">
        <v>85</v>
      </c>
      <c r="AV314" s="12" t="s">
        <v>85</v>
      </c>
      <c r="AW314" s="12" t="s">
        <v>33</v>
      </c>
      <c r="AX314" s="12" t="s">
        <v>78</v>
      </c>
      <c r="AY314" s="208" t="s">
        <v>223</v>
      </c>
    </row>
    <row r="315" spans="2:51" s="13" customFormat="1" ht="11.25">
      <c r="B315" s="209"/>
      <c r="C315" s="210"/>
      <c r="D315" s="200" t="s">
        <v>231</v>
      </c>
      <c r="E315" s="211" t="s">
        <v>1</v>
      </c>
      <c r="F315" s="212" t="s">
        <v>460</v>
      </c>
      <c r="G315" s="210"/>
      <c r="H315" s="213">
        <v>18.835999999999999</v>
      </c>
      <c r="I315" s="214"/>
      <c r="J315" s="210"/>
      <c r="K315" s="210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231</v>
      </c>
      <c r="AU315" s="219" t="s">
        <v>85</v>
      </c>
      <c r="AV315" s="13" t="s">
        <v>87</v>
      </c>
      <c r="AW315" s="13" t="s">
        <v>33</v>
      </c>
      <c r="AX315" s="13" t="s">
        <v>78</v>
      </c>
      <c r="AY315" s="219" t="s">
        <v>223</v>
      </c>
    </row>
    <row r="316" spans="2:51" s="12" customFormat="1" ht="11.25">
      <c r="B316" s="198"/>
      <c r="C316" s="199"/>
      <c r="D316" s="200" t="s">
        <v>231</v>
      </c>
      <c r="E316" s="201" t="s">
        <v>1</v>
      </c>
      <c r="F316" s="202" t="s">
        <v>461</v>
      </c>
      <c r="G316" s="199"/>
      <c r="H316" s="201" t="s">
        <v>1</v>
      </c>
      <c r="I316" s="203"/>
      <c r="J316" s="199"/>
      <c r="K316" s="199"/>
      <c r="L316" s="204"/>
      <c r="M316" s="205"/>
      <c r="N316" s="206"/>
      <c r="O316" s="206"/>
      <c r="P316" s="206"/>
      <c r="Q316" s="206"/>
      <c r="R316" s="206"/>
      <c r="S316" s="206"/>
      <c r="T316" s="207"/>
      <c r="AT316" s="208" t="s">
        <v>231</v>
      </c>
      <c r="AU316" s="208" t="s">
        <v>85</v>
      </c>
      <c r="AV316" s="12" t="s">
        <v>85</v>
      </c>
      <c r="AW316" s="12" t="s">
        <v>33</v>
      </c>
      <c r="AX316" s="12" t="s">
        <v>78</v>
      </c>
      <c r="AY316" s="208" t="s">
        <v>223</v>
      </c>
    </row>
    <row r="317" spans="2:51" s="13" customFormat="1" ht="11.25">
      <c r="B317" s="209"/>
      <c r="C317" s="210"/>
      <c r="D317" s="200" t="s">
        <v>231</v>
      </c>
      <c r="E317" s="211" t="s">
        <v>1</v>
      </c>
      <c r="F317" s="212" t="s">
        <v>462</v>
      </c>
      <c r="G317" s="210"/>
      <c r="H317" s="213">
        <v>17.471</v>
      </c>
      <c r="I317" s="214"/>
      <c r="J317" s="210"/>
      <c r="K317" s="210"/>
      <c r="L317" s="215"/>
      <c r="M317" s="216"/>
      <c r="N317" s="217"/>
      <c r="O317" s="217"/>
      <c r="P317" s="217"/>
      <c r="Q317" s="217"/>
      <c r="R317" s="217"/>
      <c r="S317" s="217"/>
      <c r="T317" s="218"/>
      <c r="AT317" s="219" t="s">
        <v>231</v>
      </c>
      <c r="AU317" s="219" t="s">
        <v>85</v>
      </c>
      <c r="AV317" s="13" t="s">
        <v>87</v>
      </c>
      <c r="AW317" s="13" t="s">
        <v>33</v>
      </c>
      <c r="AX317" s="13" t="s">
        <v>78</v>
      </c>
      <c r="AY317" s="219" t="s">
        <v>223</v>
      </c>
    </row>
    <row r="318" spans="2:51" s="12" customFormat="1" ht="11.25">
      <c r="B318" s="198"/>
      <c r="C318" s="199"/>
      <c r="D318" s="200" t="s">
        <v>231</v>
      </c>
      <c r="E318" s="201" t="s">
        <v>1</v>
      </c>
      <c r="F318" s="202" t="s">
        <v>463</v>
      </c>
      <c r="G318" s="199"/>
      <c r="H318" s="201" t="s">
        <v>1</v>
      </c>
      <c r="I318" s="203"/>
      <c r="J318" s="199"/>
      <c r="K318" s="199"/>
      <c r="L318" s="204"/>
      <c r="M318" s="205"/>
      <c r="N318" s="206"/>
      <c r="O318" s="206"/>
      <c r="P318" s="206"/>
      <c r="Q318" s="206"/>
      <c r="R318" s="206"/>
      <c r="S318" s="206"/>
      <c r="T318" s="207"/>
      <c r="AT318" s="208" t="s">
        <v>231</v>
      </c>
      <c r="AU318" s="208" t="s">
        <v>85</v>
      </c>
      <c r="AV318" s="12" t="s">
        <v>85</v>
      </c>
      <c r="AW318" s="12" t="s">
        <v>33</v>
      </c>
      <c r="AX318" s="12" t="s">
        <v>78</v>
      </c>
      <c r="AY318" s="208" t="s">
        <v>223</v>
      </c>
    </row>
    <row r="319" spans="2:51" s="13" customFormat="1" ht="11.25">
      <c r="B319" s="209"/>
      <c r="C319" s="210"/>
      <c r="D319" s="200" t="s">
        <v>231</v>
      </c>
      <c r="E319" s="211" t="s">
        <v>1</v>
      </c>
      <c r="F319" s="212" t="s">
        <v>464</v>
      </c>
      <c r="G319" s="210"/>
      <c r="H319" s="213">
        <v>16.631</v>
      </c>
      <c r="I319" s="214"/>
      <c r="J319" s="210"/>
      <c r="K319" s="210"/>
      <c r="L319" s="215"/>
      <c r="M319" s="216"/>
      <c r="N319" s="217"/>
      <c r="O319" s="217"/>
      <c r="P319" s="217"/>
      <c r="Q319" s="217"/>
      <c r="R319" s="217"/>
      <c r="S319" s="217"/>
      <c r="T319" s="218"/>
      <c r="AT319" s="219" t="s">
        <v>231</v>
      </c>
      <c r="AU319" s="219" t="s">
        <v>85</v>
      </c>
      <c r="AV319" s="13" t="s">
        <v>87</v>
      </c>
      <c r="AW319" s="13" t="s">
        <v>33</v>
      </c>
      <c r="AX319" s="13" t="s">
        <v>78</v>
      </c>
      <c r="AY319" s="219" t="s">
        <v>223</v>
      </c>
    </row>
    <row r="320" spans="2:51" s="12" customFormat="1" ht="11.25">
      <c r="B320" s="198"/>
      <c r="C320" s="199"/>
      <c r="D320" s="200" t="s">
        <v>231</v>
      </c>
      <c r="E320" s="201" t="s">
        <v>1</v>
      </c>
      <c r="F320" s="202" t="s">
        <v>465</v>
      </c>
      <c r="G320" s="199"/>
      <c r="H320" s="201" t="s">
        <v>1</v>
      </c>
      <c r="I320" s="203"/>
      <c r="J320" s="199"/>
      <c r="K320" s="199"/>
      <c r="L320" s="204"/>
      <c r="M320" s="205"/>
      <c r="N320" s="206"/>
      <c r="O320" s="206"/>
      <c r="P320" s="206"/>
      <c r="Q320" s="206"/>
      <c r="R320" s="206"/>
      <c r="S320" s="206"/>
      <c r="T320" s="207"/>
      <c r="AT320" s="208" t="s">
        <v>231</v>
      </c>
      <c r="AU320" s="208" t="s">
        <v>85</v>
      </c>
      <c r="AV320" s="12" t="s">
        <v>85</v>
      </c>
      <c r="AW320" s="12" t="s">
        <v>33</v>
      </c>
      <c r="AX320" s="12" t="s">
        <v>78</v>
      </c>
      <c r="AY320" s="208" t="s">
        <v>223</v>
      </c>
    </row>
    <row r="321" spans="2:51" s="13" customFormat="1" ht="11.25">
      <c r="B321" s="209"/>
      <c r="C321" s="210"/>
      <c r="D321" s="200" t="s">
        <v>231</v>
      </c>
      <c r="E321" s="211" t="s">
        <v>1</v>
      </c>
      <c r="F321" s="212" t="s">
        <v>466</v>
      </c>
      <c r="G321" s="210"/>
      <c r="H321" s="213">
        <v>38.183</v>
      </c>
      <c r="I321" s="214"/>
      <c r="J321" s="210"/>
      <c r="K321" s="210"/>
      <c r="L321" s="215"/>
      <c r="M321" s="216"/>
      <c r="N321" s="217"/>
      <c r="O321" s="217"/>
      <c r="P321" s="217"/>
      <c r="Q321" s="217"/>
      <c r="R321" s="217"/>
      <c r="S321" s="217"/>
      <c r="T321" s="218"/>
      <c r="AT321" s="219" t="s">
        <v>231</v>
      </c>
      <c r="AU321" s="219" t="s">
        <v>85</v>
      </c>
      <c r="AV321" s="13" t="s">
        <v>87</v>
      </c>
      <c r="AW321" s="13" t="s">
        <v>33</v>
      </c>
      <c r="AX321" s="13" t="s">
        <v>78</v>
      </c>
      <c r="AY321" s="219" t="s">
        <v>223</v>
      </c>
    </row>
    <row r="322" spans="2:51" s="12" customFormat="1" ht="11.25">
      <c r="B322" s="198"/>
      <c r="C322" s="199"/>
      <c r="D322" s="200" t="s">
        <v>231</v>
      </c>
      <c r="E322" s="201" t="s">
        <v>1</v>
      </c>
      <c r="F322" s="202" t="s">
        <v>359</v>
      </c>
      <c r="G322" s="199"/>
      <c r="H322" s="201" t="s">
        <v>1</v>
      </c>
      <c r="I322" s="203"/>
      <c r="J322" s="199"/>
      <c r="K322" s="199"/>
      <c r="L322" s="204"/>
      <c r="M322" s="205"/>
      <c r="N322" s="206"/>
      <c r="O322" s="206"/>
      <c r="P322" s="206"/>
      <c r="Q322" s="206"/>
      <c r="R322" s="206"/>
      <c r="S322" s="206"/>
      <c r="T322" s="207"/>
      <c r="AT322" s="208" t="s">
        <v>231</v>
      </c>
      <c r="AU322" s="208" t="s">
        <v>85</v>
      </c>
      <c r="AV322" s="12" t="s">
        <v>85</v>
      </c>
      <c r="AW322" s="12" t="s">
        <v>33</v>
      </c>
      <c r="AX322" s="12" t="s">
        <v>78</v>
      </c>
      <c r="AY322" s="208" t="s">
        <v>223</v>
      </c>
    </row>
    <row r="323" spans="2:51" s="13" customFormat="1" ht="11.25">
      <c r="B323" s="209"/>
      <c r="C323" s="210"/>
      <c r="D323" s="200" t="s">
        <v>231</v>
      </c>
      <c r="E323" s="211" t="s">
        <v>1</v>
      </c>
      <c r="F323" s="212" t="s">
        <v>467</v>
      </c>
      <c r="G323" s="210"/>
      <c r="H323" s="213">
        <v>54.878999999999998</v>
      </c>
      <c r="I323" s="214"/>
      <c r="J323" s="210"/>
      <c r="K323" s="210"/>
      <c r="L323" s="215"/>
      <c r="M323" s="216"/>
      <c r="N323" s="217"/>
      <c r="O323" s="217"/>
      <c r="P323" s="217"/>
      <c r="Q323" s="217"/>
      <c r="R323" s="217"/>
      <c r="S323" s="217"/>
      <c r="T323" s="218"/>
      <c r="AT323" s="219" t="s">
        <v>231</v>
      </c>
      <c r="AU323" s="219" t="s">
        <v>85</v>
      </c>
      <c r="AV323" s="13" t="s">
        <v>87</v>
      </c>
      <c r="AW323" s="13" t="s">
        <v>33</v>
      </c>
      <c r="AX323" s="13" t="s">
        <v>78</v>
      </c>
      <c r="AY323" s="219" t="s">
        <v>223</v>
      </c>
    </row>
    <row r="324" spans="2:51" s="12" customFormat="1" ht="11.25">
      <c r="B324" s="198"/>
      <c r="C324" s="199"/>
      <c r="D324" s="200" t="s">
        <v>231</v>
      </c>
      <c r="E324" s="201" t="s">
        <v>1</v>
      </c>
      <c r="F324" s="202" t="s">
        <v>361</v>
      </c>
      <c r="G324" s="199"/>
      <c r="H324" s="201" t="s">
        <v>1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231</v>
      </c>
      <c r="AU324" s="208" t="s">
        <v>85</v>
      </c>
      <c r="AV324" s="12" t="s">
        <v>85</v>
      </c>
      <c r="AW324" s="12" t="s">
        <v>33</v>
      </c>
      <c r="AX324" s="12" t="s">
        <v>78</v>
      </c>
      <c r="AY324" s="208" t="s">
        <v>223</v>
      </c>
    </row>
    <row r="325" spans="2:51" s="13" customFormat="1" ht="11.25">
      <c r="B325" s="209"/>
      <c r="C325" s="210"/>
      <c r="D325" s="200" t="s">
        <v>231</v>
      </c>
      <c r="E325" s="211" t="s">
        <v>1</v>
      </c>
      <c r="F325" s="212" t="s">
        <v>468</v>
      </c>
      <c r="G325" s="210"/>
      <c r="H325" s="213">
        <v>58.959000000000003</v>
      </c>
      <c r="I325" s="214"/>
      <c r="J325" s="210"/>
      <c r="K325" s="210"/>
      <c r="L325" s="215"/>
      <c r="M325" s="216"/>
      <c r="N325" s="217"/>
      <c r="O325" s="217"/>
      <c r="P325" s="217"/>
      <c r="Q325" s="217"/>
      <c r="R325" s="217"/>
      <c r="S325" s="217"/>
      <c r="T325" s="218"/>
      <c r="AT325" s="219" t="s">
        <v>231</v>
      </c>
      <c r="AU325" s="219" t="s">
        <v>85</v>
      </c>
      <c r="AV325" s="13" t="s">
        <v>87</v>
      </c>
      <c r="AW325" s="13" t="s">
        <v>33</v>
      </c>
      <c r="AX325" s="13" t="s">
        <v>78</v>
      </c>
      <c r="AY325" s="219" t="s">
        <v>223</v>
      </c>
    </row>
    <row r="326" spans="2:51" s="12" customFormat="1" ht="11.25">
      <c r="B326" s="198"/>
      <c r="C326" s="199"/>
      <c r="D326" s="200" t="s">
        <v>231</v>
      </c>
      <c r="E326" s="201" t="s">
        <v>1</v>
      </c>
      <c r="F326" s="202" t="s">
        <v>469</v>
      </c>
      <c r="G326" s="199"/>
      <c r="H326" s="201" t="s">
        <v>1</v>
      </c>
      <c r="I326" s="203"/>
      <c r="J326" s="199"/>
      <c r="K326" s="199"/>
      <c r="L326" s="204"/>
      <c r="M326" s="205"/>
      <c r="N326" s="206"/>
      <c r="O326" s="206"/>
      <c r="P326" s="206"/>
      <c r="Q326" s="206"/>
      <c r="R326" s="206"/>
      <c r="S326" s="206"/>
      <c r="T326" s="207"/>
      <c r="AT326" s="208" t="s">
        <v>231</v>
      </c>
      <c r="AU326" s="208" t="s">
        <v>85</v>
      </c>
      <c r="AV326" s="12" t="s">
        <v>85</v>
      </c>
      <c r="AW326" s="12" t="s">
        <v>33</v>
      </c>
      <c r="AX326" s="12" t="s">
        <v>78</v>
      </c>
      <c r="AY326" s="208" t="s">
        <v>223</v>
      </c>
    </row>
    <row r="327" spans="2:51" s="13" customFormat="1" ht="11.25">
      <c r="B327" s="209"/>
      <c r="C327" s="210"/>
      <c r="D327" s="200" t="s">
        <v>231</v>
      </c>
      <c r="E327" s="211" t="s">
        <v>1</v>
      </c>
      <c r="F327" s="212" t="s">
        <v>470</v>
      </c>
      <c r="G327" s="210"/>
      <c r="H327" s="213">
        <v>19.266999999999999</v>
      </c>
      <c r="I327" s="214"/>
      <c r="J327" s="210"/>
      <c r="K327" s="210"/>
      <c r="L327" s="215"/>
      <c r="M327" s="216"/>
      <c r="N327" s="217"/>
      <c r="O327" s="217"/>
      <c r="P327" s="217"/>
      <c r="Q327" s="217"/>
      <c r="R327" s="217"/>
      <c r="S327" s="217"/>
      <c r="T327" s="218"/>
      <c r="AT327" s="219" t="s">
        <v>231</v>
      </c>
      <c r="AU327" s="219" t="s">
        <v>85</v>
      </c>
      <c r="AV327" s="13" t="s">
        <v>87</v>
      </c>
      <c r="AW327" s="13" t="s">
        <v>33</v>
      </c>
      <c r="AX327" s="13" t="s">
        <v>78</v>
      </c>
      <c r="AY327" s="219" t="s">
        <v>223</v>
      </c>
    </row>
    <row r="328" spans="2:51" s="12" customFormat="1" ht="11.25">
      <c r="B328" s="198"/>
      <c r="C328" s="199"/>
      <c r="D328" s="200" t="s">
        <v>231</v>
      </c>
      <c r="E328" s="201" t="s">
        <v>1</v>
      </c>
      <c r="F328" s="202" t="s">
        <v>471</v>
      </c>
      <c r="G328" s="199"/>
      <c r="H328" s="201" t="s">
        <v>1</v>
      </c>
      <c r="I328" s="203"/>
      <c r="J328" s="199"/>
      <c r="K328" s="199"/>
      <c r="L328" s="204"/>
      <c r="M328" s="205"/>
      <c r="N328" s="206"/>
      <c r="O328" s="206"/>
      <c r="P328" s="206"/>
      <c r="Q328" s="206"/>
      <c r="R328" s="206"/>
      <c r="S328" s="206"/>
      <c r="T328" s="207"/>
      <c r="AT328" s="208" t="s">
        <v>231</v>
      </c>
      <c r="AU328" s="208" t="s">
        <v>85</v>
      </c>
      <c r="AV328" s="12" t="s">
        <v>85</v>
      </c>
      <c r="AW328" s="12" t="s">
        <v>33</v>
      </c>
      <c r="AX328" s="12" t="s">
        <v>78</v>
      </c>
      <c r="AY328" s="208" t="s">
        <v>223</v>
      </c>
    </row>
    <row r="329" spans="2:51" s="13" customFormat="1" ht="11.25">
      <c r="B329" s="209"/>
      <c r="C329" s="210"/>
      <c r="D329" s="200" t="s">
        <v>231</v>
      </c>
      <c r="E329" s="211" t="s">
        <v>1</v>
      </c>
      <c r="F329" s="212" t="s">
        <v>472</v>
      </c>
      <c r="G329" s="210"/>
      <c r="H329" s="213">
        <v>30.026</v>
      </c>
      <c r="I329" s="214"/>
      <c r="J329" s="210"/>
      <c r="K329" s="210"/>
      <c r="L329" s="215"/>
      <c r="M329" s="216"/>
      <c r="N329" s="217"/>
      <c r="O329" s="217"/>
      <c r="P329" s="217"/>
      <c r="Q329" s="217"/>
      <c r="R329" s="217"/>
      <c r="S329" s="217"/>
      <c r="T329" s="218"/>
      <c r="AT329" s="219" t="s">
        <v>231</v>
      </c>
      <c r="AU329" s="219" t="s">
        <v>85</v>
      </c>
      <c r="AV329" s="13" t="s">
        <v>87</v>
      </c>
      <c r="AW329" s="13" t="s">
        <v>33</v>
      </c>
      <c r="AX329" s="13" t="s">
        <v>78</v>
      </c>
      <c r="AY329" s="219" t="s">
        <v>223</v>
      </c>
    </row>
    <row r="330" spans="2:51" s="12" customFormat="1" ht="11.25">
      <c r="B330" s="198"/>
      <c r="C330" s="199"/>
      <c r="D330" s="200" t="s">
        <v>231</v>
      </c>
      <c r="E330" s="201" t="s">
        <v>1</v>
      </c>
      <c r="F330" s="202" t="s">
        <v>473</v>
      </c>
      <c r="G330" s="199"/>
      <c r="H330" s="201" t="s">
        <v>1</v>
      </c>
      <c r="I330" s="203"/>
      <c r="J330" s="199"/>
      <c r="K330" s="199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231</v>
      </c>
      <c r="AU330" s="208" t="s">
        <v>85</v>
      </c>
      <c r="AV330" s="12" t="s">
        <v>85</v>
      </c>
      <c r="AW330" s="12" t="s">
        <v>33</v>
      </c>
      <c r="AX330" s="12" t="s">
        <v>78</v>
      </c>
      <c r="AY330" s="208" t="s">
        <v>223</v>
      </c>
    </row>
    <row r="331" spans="2:51" s="13" customFormat="1" ht="11.25">
      <c r="B331" s="209"/>
      <c r="C331" s="210"/>
      <c r="D331" s="200" t="s">
        <v>231</v>
      </c>
      <c r="E331" s="211" t="s">
        <v>1</v>
      </c>
      <c r="F331" s="212" t="s">
        <v>474</v>
      </c>
      <c r="G331" s="210"/>
      <c r="H331" s="213">
        <v>48.158999999999999</v>
      </c>
      <c r="I331" s="214"/>
      <c r="J331" s="210"/>
      <c r="K331" s="210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231</v>
      </c>
      <c r="AU331" s="219" t="s">
        <v>85</v>
      </c>
      <c r="AV331" s="13" t="s">
        <v>87</v>
      </c>
      <c r="AW331" s="13" t="s">
        <v>33</v>
      </c>
      <c r="AX331" s="13" t="s">
        <v>78</v>
      </c>
      <c r="AY331" s="219" t="s">
        <v>223</v>
      </c>
    </row>
    <row r="332" spans="2:51" s="12" customFormat="1" ht="11.25">
      <c r="B332" s="198"/>
      <c r="C332" s="199"/>
      <c r="D332" s="200" t="s">
        <v>231</v>
      </c>
      <c r="E332" s="201" t="s">
        <v>1</v>
      </c>
      <c r="F332" s="202" t="s">
        <v>475</v>
      </c>
      <c r="G332" s="199"/>
      <c r="H332" s="201" t="s">
        <v>1</v>
      </c>
      <c r="I332" s="203"/>
      <c r="J332" s="199"/>
      <c r="K332" s="199"/>
      <c r="L332" s="204"/>
      <c r="M332" s="205"/>
      <c r="N332" s="206"/>
      <c r="O332" s="206"/>
      <c r="P332" s="206"/>
      <c r="Q332" s="206"/>
      <c r="R332" s="206"/>
      <c r="S332" s="206"/>
      <c r="T332" s="207"/>
      <c r="AT332" s="208" t="s">
        <v>231</v>
      </c>
      <c r="AU332" s="208" t="s">
        <v>85</v>
      </c>
      <c r="AV332" s="12" t="s">
        <v>85</v>
      </c>
      <c r="AW332" s="12" t="s">
        <v>33</v>
      </c>
      <c r="AX332" s="12" t="s">
        <v>78</v>
      </c>
      <c r="AY332" s="208" t="s">
        <v>223</v>
      </c>
    </row>
    <row r="333" spans="2:51" s="13" customFormat="1" ht="11.25">
      <c r="B333" s="209"/>
      <c r="C333" s="210"/>
      <c r="D333" s="200" t="s">
        <v>231</v>
      </c>
      <c r="E333" s="211" t="s">
        <v>1</v>
      </c>
      <c r="F333" s="212" t="s">
        <v>476</v>
      </c>
      <c r="G333" s="210"/>
      <c r="H333" s="213">
        <v>39.723999999999997</v>
      </c>
      <c r="I333" s="214"/>
      <c r="J333" s="210"/>
      <c r="K333" s="210"/>
      <c r="L333" s="215"/>
      <c r="M333" s="216"/>
      <c r="N333" s="217"/>
      <c r="O333" s="217"/>
      <c r="P333" s="217"/>
      <c r="Q333" s="217"/>
      <c r="R333" s="217"/>
      <c r="S333" s="217"/>
      <c r="T333" s="218"/>
      <c r="AT333" s="219" t="s">
        <v>231</v>
      </c>
      <c r="AU333" s="219" t="s">
        <v>85</v>
      </c>
      <c r="AV333" s="13" t="s">
        <v>87</v>
      </c>
      <c r="AW333" s="13" t="s">
        <v>33</v>
      </c>
      <c r="AX333" s="13" t="s">
        <v>78</v>
      </c>
      <c r="AY333" s="219" t="s">
        <v>223</v>
      </c>
    </row>
    <row r="334" spans="2:51" s="12" customFormat="1" ht="11.25">
      <c r="B334" s="198"/>
      <c r="C334" s="199"/>
      <c r="D334" s="200" t="s">
        <v>231</v>
      </c>
      <c r="E334" s="201" t="s">
        <v>1</v>
      </c>
      <c r="F334" s="202" t="s">
        <v>477</v>
      </c>
      <c r="G334" s="199"/>
      <c r="H334" s="201" t="s">
        <v>1</v>
      </c>
      <c r="I334" s="203"/>
      <c r="J334" s="199"/>
      <c r="K334" s="199"/>
      <c r="L334" s="204"/>
      <c r="M334" s="205"/>
      <c r="N334" s="206"/>
      <c r="O334" s="206"/>
      <c r="P334" s="206"/>
      <c r="Q334" s="206"/>
      <c r="R334" s="206"/>
      <c r="S334" s="206"/>
      <c r="T334" s="207"/>
      <c r="AT334" s="208" t="s">
        <v>231</v>
      </c>
      <c r="AU334" s="208" t="s">
        <v>85</v>
      </c>
      <c r="AV334" s="12" t="s">
        <v>85</v>
      </c>
      <c r="AW334" s="12" t="s">
        <v>33</v>
      </c>
      <c r="AX334" s="12" t="s">
        <v>78</v>
      </c>
      <c r="AY334" s="208" t="s">
        <v>223</v>
      </c>
    </row>
    <row r="335" spans="2:51" s="13" customFormat="1" ht="11.25">
      <c r="B335" s="209"/>
      <c r="C335" s="210"/>
      <c r="D335" s="200" t="s">
        <v>231</v>
      </c>
      <c r="E335" s="211" t="s">
        <v>1</v>
      </c>
      <c r="F335" s="212" t="s">
        <v>478</v>
      </c>
      <c r="G335" s="210"/>
      <c r="H335" s="213">
        <v>-161.797</v>
      </c>
      <c r="I335" s="214"/>
      <c r="J335" s="210"/>
      <c r="K335" s="210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231</v>
      </c>
      <c r="AU335" s="219" t="s">
        <v>85</v>
      </c>
      <c r="AV335" s="13" t="s">
        <v>87</v>
      </c>
      <c r="AW335" s="13" t="s">
        <v>33</v>
      </c>
      <c r="AX335" s="13" t="s">
        <v>78</v>
      </c>
      <c r="AY335" s="219" t="s">
        <v>223</v>
      </c>
    </row>
    <row r="336" spans="2:51" s="15" customFormat="1" ht="11.25">
      <c r="B336" s="245"/>
      <c r="C336" s="246"/>
      <c r="D336" s="200" t="s">
        <v>231</v>
      </c>
      <c r="E336" s="247" t="s">
        <v>1</v>
      </c>
      <c r="F336" s="248" t="s">
        <v>479</v>
      </c>
      <c r="G336" s="246"/>
      <c r="H336" s="249">
        <v>719.928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AT336" s="255" t="s">
        <v>231</v>
      </c>
      <c r="AU336" s="255" t="s">
        <v>85</v>
      </c>
      <c r="AV336" s="15" t="s">
        <v>95</v>
      </c>
      <c r="AW336" s="15" t="s">
        <v>33</v>
      </c>
      <c r="AX336" s="15" t="s">
        <v>78</v>
      </c>
      <c r="AY336" s="255" t="s">
        <v>223</v>
      </c>
    </row>
    <row r="337" spans="1:65" s="12" customFormat="1" ht="11.25">
      <c r="B337" s="198"/>
      <c r="C337" s="199"/>
      <c r="D337" s="200" t="s">
        <v>231</v>
      </c>
      <c r="E337" s="201" t="s">
        <v>1</v>
      </c>
      <c r="F337" s="202" t="s">
        <v>480</v>
      </c>
      <c r="G337" s="199"/>
      <c r="H337" s="201" t="s">
        <v>1</v>
      </c>
      <c r="I337" s="203"/>
      <c r="J337" s="199"/>
      <c r="K337" s="199"/>
      <c r="L337" s="204"/>
      <c r="M337" s="205"/>
      <c r="N337" s="206"/>
      <c r="O337" s="206"/>
      <c r="P337" s="206"/>
      <c r="Q337" s="206"/>
      <c r="R337" s="206"/>
      <c r="S337" s="206"/>
      <c r="T337" s="207"/>
      <c r="AT337" s="208" t="s">
        <v>231</v>
      </c>
      <c r="AU337" s="208" t="s">
        <v>85</v>
      </c>
      <c r="AV337" s="12" t="s">
        <v>85</v>
      </c>
      <c r="AW337" s="12" t="s">
        <v>33</v>
      </c>
      <c r="AX337" s="12" t="s">
        <v>78</v>
      </c>
      <c r="AY337" s="208" t="s">
        <v>223</v>
      </c>
    </row>
    <row r="338" spans="1:65" s="13" customFormat="1" ht="11.25">
      <c r="B338" s="209"/>
      <c r="C338" s="210"/>
      <c r="D338" s="200" t="s">
        <v>231</v>
      </c>
      <c r="E338" s="211" t="s">
        <v>1</v>
      </c>
      <c r="F338" s="212" t="s">
        <v>481</v>
      </c>
      <c r="G338" s="210"/>
      <c r="H338" s="213">
        <v>35.996000000000002</v>
      </c>
      <c r="I338" s="214"/>
      <c r="J338" s="210"/>
      <c r="K338" s="210"/>
      <c r="L338" s="215"/>
      <c r="M338" s="216"/>
      <c r="N338" s="217"/>
      <c r="O338" s="217"/>
      <c r="P338" s="217"/>
      <c r="Q338" s="217"/>
      <c r="R338" s="217"/>
      <c r="S338" s="217"/>
      <c r="T338" s="218"/>
      <c r="AT338" s="219" t="s">
        <v>231</v>
      </c>
      <c r="AU338" s="219" t="s">
        <v>85</v>
      </c>
      <c r="AV338" s="13" t="s">
        <v>87</v>
      </c>
      <c r="AW338" s="13" t="s">
        <v>33</v>
      </c>
      <c r="AX338" s="13" t="s">
        <v>78</v>
      </c>
      <c r="AY338" s="219" t="s">
        <v>223</v>
      </c>
    </row>
    <row r="339" spans="1:65" s="14" customFormat="1" ht="11.25">
      <c r="B339" s="220"/>
      <c r="C339" s="221"/>
      <c r="D339" s="200" t="s">
        <v>231</v>
      </c>
      <c r="E339" s="222" t="s">
        <v>177</v>
      </c>
      <c r="F339" s="223" t="s">
        <v>237</v>
      </c>
      <c r="G339" s="221"/>
      <c r="H339" s="224">
        <v>755.92399999999998</v>
      </c>
      <c r="I339" s="225"/>
      <c r="J339" s="221"/>
      <c r="K339" s="221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231</v>
      </c>
      <c r="AU339" s="230" t="s">
        <v>85</v>
      </c>
      <c r="AV339" s="14" t="s">
        <v>229</v>
      </c>
      <c r="AW339" s="14" t="s">
        <v>33</v>
      </c>
      <c r="AX339" s="14" t="s">
        <v>85</v>
      </c>
      <c r="AY339" s="230" t="s">
        <v>223</v>
      </c>
    </row>
    <row r="340" spans="1:65" s="2" customFormat="1" ht="24.2" customHeight="1">
      <c r="A340" s="34"/>
      <c r="B340" s="35"/>
      <c r="C340" s="185" t="s">
        <v>482</v>
      </c>
      <c r="D340" s="185" t="s">
        <v>224</v>
      </c>
      <c r="E340" s="186" t="s">
        <v>483</v>
      </c>
      <c r="F340" s="187" t="s">
        <v>484</v>
      </c>
      <c r="G340" s="188" t="s">
        <v>146</v>
      </c>
      <c r="H340" s="189">
        <v>73.72</v>
      </c>
      <c r="I340" s="190"/>
      <c r="J340" s="191">
        <f>ROUND(I340*H340,2)</f>
        <v>0</v>
      </c>
      <c r="K340" s="187" t="s">
        <v>485</v>
      </c>
      <c r="L340" s="39"/>
      <c r="M340" s="192" t="s">
        <v>1</v>
      </c>
      <c r="N340" s="193" t="s">
        <v>43</v>
      </c>
      <c r="O340" s="71"/>
      <c r="P340" s="194">
        <f>O340*H340</f>
        <v>0</v>
      </c>
      <c r="Q340" s="194">
        <v>3.4500000000000003E-2</v>
      </c>
      <c r="R340" s="194">
        <f>Q340*H340</f>
        <v>2.5433400000000002</v>
      </c>
      <c r="S340" s="194">
        <v>0</v>
      </c>
      <c r="T340" s="195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6" t="s">
        <v>229</v>
      </c>
      <c r="AT340" s="196" t="s">
        <v>224</v>
      </c>
      <c r="AU340" s="196" t="s">
        <v>85</v>
      </c>
      <c r="AY340" s="17" t="s">
        <v>223</v>
      </c>
      <c r="BE340" s="197">
        <f>IF(N340="základní",J340,0)</f>
        <v>0</v>
      </c>
      <c r="BF340" s="197">
        <f>IF(N340="snížená",J340,0)</f>
        <v>0</v>
      </c>
      <c r="BG340" s="197">
        <f>IF(N340="zákl. přenesená",J340,0)</f>
        <v>0</v>
      </c>
      <c r="BH340" s="197">
        <f>IF(N340="sníž. přenesená",J340,0)</f>
        <v>0</v>
      </c>
      <c r="BI340" s="197">
        <f>IF(N340="nulová",J340,0)</f>
        <v>0</v>
      </c>
      <c r="BJ340" s="17" t="s">
        <v>85</v>
      </c>
      <c r="BK340" s="197">
        <f>ROUND(I340*H340,2)</f>
        <v>0</v>
      </c>
      <c r="BL340" s="17" t="s">
        <v>229</v>
      </c>
      <c r="BM340" s="196" t="s">
        <v>486</v>
      </c>
    </row>
    <row r="341" spans="1:65" s="12" customFormat="1" ht="11.25">
      <c r="B341" s="198"/>
      <c r="C341" s="199"/>
      <c r="D341" s="200" t="s">
        <v>231</v>
      </c>
      <c r="E341" s="201" t="s">
        <v>1</v>
      </c>
      <c r="F341" s="202" t="s">
        <v>487</v>
      </c>
      <c r="G341" s="199"/>
      <c r="H341" s="201" t="s">
        <v>1</v>
      </c>
      <c r="I341" s="203"/>
      <c r="J341" s="199"/>
      <c r="K341" s="199"/>
      <c r="L341" s="204"/>
      <c r="M341" s="205"/>
      <c r="N341" s="206"/>
      <c r="O341" s="206"/>
      <c r="P341" s="206"/>
      <c r="Q341" s="206"/>
      <c r="R341" s="206"/>
      <c r="S341" s="206"/>
      <c r="T341" s="207"/>
      <c r="AT341" s="208" t="s">
        <v>231</v>
      </c>
      <c r="AU341" s="208" t="s">
        <v>85</v>
      </c>
      <c r="AV341" s="12" t="s">
        <v>85</v>
      </c>
      <c r="AW341" s="12" t="s">
        <v>33</v>
      </c>
      <c r="AX341" s="12" t="s">
        <v>78</v>
      </c>
      <c r="AY341" s="208" t="s">
        <v>223</v>
      </c>
    </row>
    <row r="342" spans="1:65" s="12" customFormat="1" ht="11.25">
      <c r="B342" s="198"/>
      <c r="C342" s="199"/>
      <c r="D342" s="200" t="s">
        <v>231</v>
      </c>
      <c r="E342" s="201" t="s">
        <v>1</v>
      </c>
      <c r="F342" s="202" t="s">
        <v>488</v>
      </c>
      <c r="G342" s="199"/>
      <c r="H342" s="201" t="s">
        <v>1</v>
      </c>
      <c r="I342" s="203"/>
      <c r="J342" s="199"/>
      <c r="K342" s="199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231</v>
      </c>
      <c r="AU342" s="208" t="s">
        <v>85</v>
      </c>
      <c r="AV342" s="12" t="s">
        <v>85</v>
      </c>
      <c r="AW342" s="12" t="s">
        <v>33</v>
      </c>
      <c r="AX342" s="12" t="s">
        <v>78</v>
      </c>
      <c r="AY342" s="208" t="s">
        <v>223</v>
      </c>
    </row>
    <row r="343" spans="1:65" s="13" customFormat="1" ht="11.25">
      <c r="B343" s="209"/>
      <c r="C343" s="210"/>
      <c r="D343" s="200" t="s">
        <v>231</v>
      </c>
      <c r="E343" s="211" t="s">
        <v>1</v>
      </c>
      <c r="F343" s="212" t="s">
        <v>489</v>
      </c>
      <c r="G343" s="210"/>
      <c r="H343" s="213">
        <v>21.28</v>
      </c>
      <c r="I343" s="214"/>
      <c r="J343" s="210"/>
      <c r="K343" s="210"/>
      <c r="L343" s="215"/>
      <c r="M343" s="216"/>
      <c r="N343" s="217"/>
      <c r="O343" s="217"/>
      <c r="P343" s="217"/>
      <c r="Q343" s="217"/>
      <c r="R343" s="217"/>
      <c r="S343" s="217"/>
      <c r="T343" s="218"/>
      <c r="AT343" s="219" t="s">
        <v>231</v>
      </c>
      <c r="AU343" s="219" t="s">
        <v>85</v>
      </c>
      <c r="AV343" s="13" t="s">
        <v>87</v>
      </c>
      <c r="AW343" s="13" t="s">
        <v>33</v>
      </c>
      <c r="AX343" s="13" t="s">
        <v>78</v>
      </c>
      <c r="AY343" s="219" t="s">
        <v>223</v>
      </c>
    </row>
    <row r="344" spans="1:65" s="13" customFormat="1" ht="11.25">
      <c r="B344" s="209"/>
      <c r="C344" s="210"/>
      <c r="D344" s="200" t="s">
        <v>231</v>
      </c>
      <c r="E344" s="211" t="s">
        <v>1</v>
      </c>
      <c r="F344" s="212" t="s">
        <v>490</v>
      </c>
      <c r="G344" s="210"/>
      <c r="H344" s="213">
        <v>25.84</v>
      </c>
      <c r="I344" s="214"/>
      <c r="J344" s="210"/>
      <c r="K344" s="210"/>
      <c r="L344" s="215"/>
      <c r="M344" s="216"/>
      <c r="N344" s="217"/>
      <c r="O344" s="217"/>
      <c r="P344" s="217"/>
      <c r="Q344" s="217"/>
      <c r="R344" s="217"/>
      <c r="S344" s="217"/>
      <c r="T344" s="218"/>
      <c r="AT344" s="219" t="s">
        <v>231</v>
      </c>
      <c r="AU344" s="219" t="s">
        <v>85</v>
      </c>
      <c r="AV344" s="13" t="s">
        <v>87</v>
      </c>
      <c r="AW344" s="13" t="s">
        <v>33</v>
      </c>
      <c r="AX344" s="13" t="s">
        <v>78</v>
      </c>
      <c r="AY344" s="219" t="s">
        <v>223</v>
      </c>
    </row>
    <row r="345" spans="1:65" s="12" customFormat="1" ht="11.25">
      <c r="B345" s="198"/>
      <c r="C345" s="199"/>
      <c r="D345" s="200" t="s">
        <v>231</v>
      </c>
      <c r="E345" s="201" t="s">
        <v>1</v>
      </c>
      <c r="F345" s="202" t="s">
        <v>491</v>
      </c>
      <c r="G345" s="199"/>
      <c r="H345" s="201" t="s">
        <v>1</v>
      </c>
      <c r="I345" s="203"/>
      <c r="J345" s="199"/>
      <c r="K345" s="199"/>
      <c r="L345" s="204"/>
      <c r="M345" s="205"/>
      <c r="N345" s="206"/>
      <c r="O345" s="206"/>
      <c r="P345" s="206"/>
      <c r="Q345" s="206"/>
      <c r="R345" s="206"/>
      <c r="S345" s="206"/>
      <c r="T345" s="207"/>
      <c r="AT345" s="208" t="s">
        <v>231</v>
      </c>
      <c r="AU345" s="208" t="s">
        <v>85</v>
      </c>
      <c r="AV345" s="12" t="s">
        <v>85</v>
      </c>
      <c r="AW345" s="12" t="s">
        <v>33</v>
      </c>
      <c r="AX345" s="12" t="s">
        <v>78</v>
      </c>
      <c r="AY345" s="208" t="s">
        <v>223</v>
      </c>
    </row>
    <row r="346" spans="1:65" s="13" customFormat="1" ht="11.25">
      <c r="B346" s="209"/>
      <c r="C346" s="210"/>
      <c r="D346" s="200" t="s">
        <v>231</v>
      </c>
      <c r="E346" s="211" t="s">
        <v>1</v>
      </c>
      <c r="F346" s="212" t="s">
        <v>492</v>
      </c>
      <c r="G346" s="210"/>
      <c r="H346" s="213">
        <v>26.6</v>
      </c>
      <c r="I346" s="214"/>
      <c r="J346" s="210"/>
      <c r="K346" s="210"/>
      <c r="L346" s="215"/>
      <c r="M346" s="216"/>
      <c r="N346" s="217"/>
      <c r="O346" s="217"/>
      <c r="P346" s="217"/>
      <c r="Q346" s="217"/>
      <c r="R346" s="217"/>
      <c r="S346" s="217"/>
      <c r="T346" s="218"/>
      <c r="AT346" s="219" t="s">
        <v>231</v>
      </c>
      <c r="AU346" s="219" t="s">
        <v>85</v>
      </c>
      <c r="AV346" s="13" t="s">
        <v>87</v>
      </c>
      <c r="AW346" s="13" t="s">
        <v>33</v>
      </c>
      <c r="AX346" s="13" t="s">
        <v>78</v>
      </c>
      <c r="AY346" s="219" t="s">
        <v>223</v>
      </c>
    </row>
    <row r="347" spans="1:65" s="14" customFormat="1" ht="11.25">
      <c r="B347" s="220"/>
      <c r="C347" s="221"/>
      <c r="D347" s="200" t="s">
        <v>231</v>
      </c>
      <c r="E347" s="222" t="s">
        <v>1</v>
      </c>
      <c r="F347" s="223" t="s">
        <v>237</v>
      </c>
      <c r="G347" s="221"/>
      <c r="H347" s="224">
        <v>73.72</v>
      </c>
      <c r="I347" s="225"/>
      <c r="J347" s="221"/>
      <c r="K347" s="221"/>
      <c r="L347" s="226"/>
      <c r="M347" s="227"/>
      <c r="N347" s="228"/>
      <c r="O347" s="228"/>
      <c r="P347" s="228"/>
      <c r="Q347" s="228"/>
      <c r="R347" s="228"/>
      <c r="S347" s="228"/>
      <c r="T347" s="229"/>
      <c r="AT347" s="230" t="s">
        <v>231</v>
      </c>
      <c r="AU347" s="230" t="s">
        <v>85</v>
      </c>
      <c r="AV347" s="14" t="s">
        <v>229</v>
      </c>
      <c r="AW347" s="14" t="s">
        <v>33</v>
      </c>
      <c r="AX347" s="14" t="s">
        <v>85</v>
      </c>
      <c r="AY347" s="230" t="s">
        <v>223</v>
      </c>
    </row>
    <row r="348" spans="1:65" s="2" customFormat="1" ht="37.9" customHeight="1">
      <c r="A348" s="34"/>
      <c r="B348" s="35"/>
      <c r="C348" s="185" t="s">
        <v>493</v>
      </c>
      <c r="D348" s="185" t="s">
        <v>224</v>
      </c>
      <c r="E348" s="186" t="s">
        <v>494</v>
      </c>
      <c r="F348" s="187" t="s">
        <v>495</v>
      </c>
      <c r="G348" s="188" t="s">
        <v>146</v>
      </c>
      <c r="H348" s="189">
        <v>43.951999999999998</v>
      </c>
      <c r="I348" s="190"/>
      <c r="J348" s="191">
        <f>ROUND(I348*H348,2)</f>
        <v>0</v>
      </c>
      <c r="K348" s="187" t="s">
        <v>228</v>
      </c>
      <c r="L348" s="39"/>
      <c r="M348" s="192" t="s">
        <v>1</v>
      </c>
      <c r="N348" s="193" t="s">
        <v>43</v>
      </c>
      <c r="O348" s="71"/>
      <c r="P348" s="194">
        <f>O348*H348</f>
        <v>0</v>
      </c>
      <c r="Q348" s="194">
        <v>8.3499999999999998E-3</v>
      </c>
      <c r="R348" s="194">
        <f>Q348*H348</f>
        <v>0.36699919999999997</v>
      </c>
      <c r="S348" s="194">
        <v>0</v>
      </c>
      <c r="T348" s="195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6" t="s">
        <v>229</v>
      </c>
      <c r="AT348" s="196" t="s">
        <v>224</v>
      </c>
      <c r="AU348" s="196" t="s">
        <v>85</v>
      </c>
      <c r="AY348" s="17" t="s">
        <v>223</v>
      </c>
      <c r="BE348" s="197">
        <f>IF(N348="základní",J348,0)</f>
        <v>0</v>
      </c>
      <c r="BF348" s="197">
        <f>IF(N348="snížená",J348,0)</f>
        <v>0</v>
      </c>
      <c r="BG348" s="197">
        <f>IF(N348="zákl. přenesená",J348,0)</f>
        <v>0</v>
      </c>
      <c r="BH348" s="197">
        <f>IF(N348="sníž. přenesená",J348,0)</f>
        <v>0</v>
      </c>
      <c r="BI348" s="197">
        <f>IF(N348="nulová",J348,0)</f>
        <v>0</v>
      </c>
      <c r="BJ348" s="17" t="s">
        <v>85</v>
      </c>
      <c r="BK348" s="197">
        <f>ROUND(I348*H348,2)</f>
        <v>0</v>
      </c>
      <c r="BL348" s="17" t="s">
        <v>229</v>
      </c>
      <c r="BM348" s="196" t="s">
        <v>496</v>
      </c>
    </row>
    <row r="349" spans="1:65" s="13" customFormat="1" ht="11.25">
      <c r="B349" s="209"/>
      <c r="C349" s="210"/>
      <c r="D349" s="200" t="s">
        <v>231</v>
      </c>
      <c r="E349" s="211" t="s">
        <v>1</v>
      </c>
      <c r="F349" s="212" t="s">
        <v>149</v>
      </c>
      <c r="G349" s="210"/>
      <c r="H349" s="213">
        <v>43.951999999999998</v>
      </c>
      <c r="I349" s="214"/>
      <c r="J349" s="210"/>
      <c r="K349" s="210"/>
      <c r="L349" s="215"/>
      <c r="M349" s="216"/>
      <c r="N349" s="217"/>
      <c r="O349" s="217"/>
      <c r="P349" s="217"/>
      <c r="Q349" s="217"/>
      <c r="R349" s="217"/>
      <c r="S349" s="217"/>
      <c r="T349" s="218"/>
      <c r="AT349" s="219" t="s">
        <v>231</v>
      </c>
      <c r="AU349" s="219" t="s">
        <v>85</v>
      </c>
      <c r="AV349" s="13" t="s">
        <v>87</v>
      </c>
      <c r="AW349" s="13" t="s">
        <v>33</v>
      </c>
      <c r="AX349" s="13" t="s">
        <v>85</v>
      </c>
      <c r="AY349" s="219" t="s">
        <v>223</v>
      </c>
    </row>
    <row r="350" spans="1:65" s="2" customFormat="1" ht="24.2" customHeight="1">
      <c r="A350" s="34"/>
      <c r="B350" s="35"/>
      <c r="C350" s="231" t="s">
        <v>497</v>
      </c>
      <c r="D350" s="231" t="s">
        <v>268</v>
      </c>
      <c r="E350" s="232" t="s">
        <v>498</v>
      </c>
      <c r="F350" s="233" t="s">
        <v>499</v>
      </c>
      <c r="G350" s="234" t="s">
        <v>146</v>
      </c>
      <c r="H350" s="235">
        <v>44.831000000000003</v>
      </c>
      <c r="I350" s="236"/>
      <c r="J350" s="237">
        <f>ROUND(I350*H350,2)</f>
        <v>0</v>
      </c>
      <c r="K350" s="233" t="s">
        <v>228</v>
      </c>
      <c r="L350" s="238"/>
      <c r="M350" s="239" t="s">
        <v>1</v>
      </c>
      <c r="N350" s="240" t="s">
        <v>43</v>
      </c>
      <c r="O350" s="71"/>
      <c r="P350" s="194">
        <f>O350*H350</f>
        <v>0</v>
      </c>
      <c r="Q350" s="194">
        <v>2.3999999999999998E-3</v>
      </c>
      <c r="R350" s="194">
        <f>Q350*H350</f>
        <v>0.10759439999999999</v>
      </c>
      <c r="S350" s="194">
        <v>0</v>
      </c>
      <c r="T350" s="19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6" t="s">
        <v>267</v>
      </c>
      <c r="AT350" s="196" t="s">
        <v>268</v>
      </c>
      <c r="AU350" s="196" t="s">
        <v>85</v>
      </c>
      <c r="AY350" s="17" t="s">
        <v>223</v>
      </c>
      <c r="BE350" s="197">
        <f>IF(N350="základní",J350,0)</f>
        <v>0</v>
      </c>
      <c r="BF350" s="197">
        <f>IF(N350="snížená",J350,0)</f>
        <v>0</v>
      </c>
      <c r="BG350" s="197">
        <f>IF(N350="zákl. přenesená",J350,0)</f>
        <v>0</v>
      </c>
      <c r="BH350" s="197">
        <f>IF(N350="sníž. přenesená",J350,0)</f>
        <v>0</v>
      </c>
      <c r="BI350" s="197">
        <f>IF(N350="nulová",J350,0)</f>
        <v>0</v>
      </c>
      <c r="BJ350" s="17" t="s">
        <v>85</v>
      </c>
      <c r="BK350" s="197">
        <f>ROUND(I350*H350,2)</f>
        <v>0</v>
      </c>
      <c r="BL350" s="17" t="s">
        <v>229</v>
      </c>
      <c r="BM350" s="196" t="s">
        <v>500</v>
      </c>
    </row>
    <row r="351" spans="1:65" s="13" customFormat="1" ht="11.25">
      <c r="B351" s="209"/>
      <c r="C351" s="210"/>
      <c r="D351" s="200" t="s">
        <v>231</v>
      </c>
      <c r="E351" s="211" t="s">
        <v>1</v>
      </c>
      <c r="F351" s="212" t="s">
        <v>149</v>
      </c>
      <c r="G351" s="210"/>
      <c r="H351" s="213">
        <v>43.951999999999998</v>
      </c>
      <c r="I351" s="214"/>
      <c r="J351" s="210"/>
      <c r="K351" s="210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231</v>
      </c>
      <c r="AU351" s="219" t="s">
        <v>85</v>
      </c>
      <c r="AV351" s="13" t="s">
        <v>87</v>
      </c>
      <c r="AW351" s="13" t="s">
        <v>33</v>
      </c>
      <c r="AX351" s="13" t="s">
        <v>85</v>
      </c>
      <c r="AY351" s="219" t="s">
        <v>223</v>
      </c>
    </row>
    <row r="352" spans="1:65" s="13" customFormat="1" ht="11.25">
      <c r="B352" s="209"/>
      <c r="C352" s="210"/>
      <c r="D352" s="200" t="s">
        <v>231</v>
      </c>
      <c r="E352" s="210"/>
      <c r="F352" s="212" t="s">
        <v>501</v>
      </c>
      <c r="G352" s="210"/>
      <c r="H352" s="213">
        <v>44.831000000000003</v>
      </c>
      <c r="I352" s="214"/>
      <c r="J352" s="210"/>
      <c r="K352" s="210"/>
      <c r="L352" s="215"/>
      <c r="M352" s="216"/>
      <c r="N352" s="217"/>
      <c r="O352" s="217"/>
      <c r="P352" s="217"/>
      <c r="Q352" s="217"/>
      <c r="R352" s="217"/>
      <c r="S352" s="217"/>
      <c r="T352" s="218"/>
      <c r="AT352" s="219" t="s">
        <v>231</v>
      </c>
      <c r="AU352" s="219" t="s">
        <v>85</v>
      </c>
      <c r="AV352" s="13" t="s">
        <v>87</v>
      </c>
      <c r="AW352" s="13" t="s">
        <v>4</v>
      </c>
      <c r="AX352" s="13" t="s">
        <v>85</v>
      </c>
      <c r="AY352" s="219" t="s">
        <v>223</v>
      </c>
    </row>
    <row r="353" spans="1:65" s="2" customFormat="1" ht="37.9" customHeight="1">
      <c r="A353" s="34"/>
      <c r="B353" s="35"/>
      <c r="C353" s="185" t="s">
        <v>502</v>
      </c>
      <c r="D353" s="185" t="s">
        <v>224</v>
      </c>
      <c r="E353" s="186" t="s">
        <v>503</v>
      </c>
      <c r="F353" s="187" t="s">
        <v>504</v>
      </c>
      <c r="G353" s="188" t="s">
        <v>146</v>
      </c>
      <c r="H353" s="189">
        <v>323.78399999999999</v>
      </c>
      <c r="I353" s="190"/>
      <c r="J353" s="191">
        <f>ROUND(I353*H353,2)</f>
        <v>0</v>
      </c>
      <c r="K353" s="187" t="s">
        <v>228</v>
      </c>
      <c r="L353" s="39"/>
      <c r="M353" s="192" t="s">
        <v>1</v>
      </c>
      <c r="N353" s="193" t="s">
        <v>43</v>
      </c>
      <c r="O353" s="71"/>
      <c r="P353" s="194">
        <f>O353*H353</f>
        <v>0</v>
      </c>
      <c r="Q353" s="194">
        <v>8.6E-3</v>
      </c>
      <c r="R353" s="194">
        <f>Q353*H353</f>
        <v>2.7845423999999999</v>
      </c>
      <c r="S353" s="194">
        <v>0</v>
      </c>
      <c r="T353" s="195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6" t="s">
        <v>229</v>
      </c>
      <c r="AT353" s="196" t="s">
        <v>224</v>
      </c>
      <c r="AU353" s="196" t="s">
        <v>85</v>
      </c>
      <c r="AY353" s="17" t="s">
        <v>223</v>
      </c>
      <c r="BE353" s="197">
        <f>IF(N353="základní",J353,0)</f>
        <v>0</v>
      </c>
      <c r="BF353" s="197">
        <f>IF(N353="snížená",J353,0)</f>
        <v>0</v>
      </c>
      <c r="BG353" s="197">
        <f>IF(N353="zákl. přenesená",J353,0)</f>
        <v>0</v>
      </c>
      <c r="BH353" s="197">
        <f>IF(N353="sníž. přenesená",J353,0)</f>
        <v>0</v>
      </c>
      <c r="BI353" s="197">
        <f>IF(N353="nulová",J353,0)</f>
        <v>0</v>
      </c>
      <c r="BJ353" s="17" t="s">
        <v>85</v>
      </c>
      <c r="BK353" s="197">
        <f>ROUND(I353*H353,2)</f>
        <v>0</v>
      </c>
      <c r="BL353" s="17" t="s">
        <v>229</v>
      </c>
      <c r="BM353" s="196" t="s">
        <v>505</v>
      </c>
    </row>
    <row r="354" spans="1:65" s="12" customFormat="1" ht="22.5">
      <c r="B354" s="198"/>
      <c r="C354" s="199"/>
      <c r="D354" s="200" t="s">
        <v>231</v>
      </c>
      <c r="E354" s="201" t="s">
        <v>1</v>
      </c>
      <c r="F354" s="202" t="s">
        <v>506</v>
      </c>
      <c r="G354" s="199"/>
      <c r="H354" s="201" t="s">
        <v>1</v>
      </c>
      <c r="I354" s="203"/>
      <c r="J354" s="199"/>
      <c r="K354" s="199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231</v>
      </c>
      <c r="AU354" s="208" t="s">
        <v>85</v>
      </c>
      <c r="AV354" s="12" t="s">
        <v>85</v>
      </c>
      <c r="AW354" s="12" t="s">
        <v>33</v>
      </c>
      <c r="AX354" s="12" t="s">
        <v>78</v>
      </c>
      <c r="AY354" s="208" t="s">
        <v>223</v>
      </c>
    </row>
    <row r="355" spans="1:65" s="12" customFormat="1" ht="11.25">
      <c r="B355" s="198"/>
      <c r="C355" s="199"/>
      <c r="D355" s="200" t="s">
        <v>231</v>
      </c>
      <c r="E355" s="201" t="s">
        <v>1</v>
      </c>
      <c r="F355" s="202" t="s">
        <v>507</v>
      </c>
      <c r="G355" s="199"/>
      <c r="H355" s="201" t="s">
        <v>1</v>
      </c>
      <c r="I355" s="203"/>
      <c r="J355" s="199"/>
      <c r="K355" s="199"/>
      <c r="L355" s="204"/>
      <c r="M355" s="205"/>
      <c r="N355" s="206"/>
      <c r="O355" s="206"/>
      <c r="P355" s="206"/>
      <c r="Q355" s="206"/>
      <c r="R355" s="206"/>
      <c r="S355" s="206"/>
      <c r="T355" s="207"/>
      <c r="AT355" s="208" t="s">
        <v>231</v>
      </c>
      <c r="AU355" s="208" t="s">
        <v>85</v>
      </c>
      <c r="AV355" s="12" t="s">
        <v>85</v>
      </c>
      <c r="AW355" s="12" t="s">
        <v>33</v>
      </c>
      <c r="AX355" s="12" t="s">
        <v>78</v>
      </c>
      <c r="AY355" s="208" t="s">
        <v>223</v>
      </c>
    </row>
    <row r="356" spans="1:65" s="13" customFormat="1" ht="11.25">
      <c r="B356" s="209"/>
      <c r="C356" s="210"/>
      <c r="D356" s="200" t="s">
        <v>231</v>
      </c>
      <c r="E356" s="211" t="s">
        <v>1</v>
      </c>
      <c r="F356" s="212" t="s">
        <v>508</v>
      </c>
      <c r="G356" s="210"/>
      <c r="H356" s="213">
        <v>120.1</v>
      </c>
      <c r="I356" s="214"/>
      <c r="J356" s="210"/>
      <c r="K356" s="210"/>
      <c r="L356" s="215"/>
      <c r="M356" s="216"/>
      <c r="N356" s="217"/>
      <c r="O356" s="217"/>
      <c r="P356" s="217"/>
      <c r="Q356" s="217"/>
      <c r="R356" s="217"/>
      <c r="S356" s="217"/>
      <c r="T356" s="218"/>
      <c r="AT356" s="219" t="s">
        <v>231</v>
      </c>
      <c r="AU356" s="219" t="s">
        <v>85</v>
      </c>
      <c r="AV356" s="13" t="s">
        <v>87</v>
      </c>
      <c r="AW356" s="13" t="s">
        <v>33</v>
      </c>
      <c r="AX356" s="13" t="s">
        <v>78</v>
      </c>
      <c r="AY356" s="219" t="s">
        <v>223</v>
      </c>
    </row>
    <row r="357" spans="1:65" s="13" customFormat="1" ht="11.25">
      <c r="B357" s="209"/>
      <c r="C357" s="210"/>
      <c r="D357" s="200" t="s">
        <v>231</v>
      </c>
      <c r="E357" s="211" t="s">
        <v>1</v>
      </c>
      <c r="F357" s="212" t="s">
        <v>509</v>
      </c>
      <c r="G357" s="210"/>
      <c r="H357" s="213">
        <v>-22.08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231</v>
      </c>
      <c r="AU357" s="219" t="s">
        <v>85</v>
      </c>
      <c r="AV357" s="13" t="s">
        <v>87</v>
      </c>
      <c r="AW357" s="13" t="s">
        <v>33</v>
      </c>
      <c r="AX357" s="13" t="s">
        <v>78</v>
      </c>
      <c r="AY357" s="219" t="s">
        <v>223</v>
      </c>
    </row>
    <row r="358" spans="1:65" s="12" customFormat="1" ht="11.25">
      <c r="B358" s="198"/>
      <c r="C358" s="199"/>
      <c r="D358" s="200" t="s">
        <v>231</v>
      </c>
      <c r="E358" s="201" t="s">
        <v>1</v>
      </c>
      <c r="F358" s="202" t="s">
        <v>510</v>
      </c>
      <c r="G358" s="199"/>
      <c r="H358" s="201" t="s">
        <v>1</v>
      </c>
      <c r="I358" s="203"/>
      <c r="J358" s="199"/>
      <c r="K358" s="199"/>
      <c r="L358" s="204"/>
      <c r="M358" s="205"/>
      <c r="N358" s="206"/>
      <c r="O358" s="206"/>
      <c r="P358" s="206"/>
      <c r="Q358" s="206"/>
      <c r="R358" s="206"/>
      <c r="S358" s="206"/>
      <c r="T358" s="207"/>
      <c r="AT358" s="208" t="s">
        <v>231</v>
      </c>
      <c r="AU358" s="208" t="s">
        <v>85</v>
      </c>
      <c r="AV358" s="12" t="s">
        <v>85</v>
      </c>
      <c r="AW358" s="12" t="s">
        <v>33</v>
      </c>
      <c r="AX358" s="12" t="s">
        <v>78</v>
      </c>
      <c r="AY358" s="208" t="s">
        <v>223</v>
      </c>
    </row>
    <row r="359" spans="1:65" s="13" customFormat="1" ht="11.25">
      <c r="B359" s="209"/>
      <c r="C359" s="210"/>
      <c r="D359" s="200" t="s">
        <v>231</v>
      </c>
      <c r="E359" s="211" t="s">
        <v>1</v>
      </c>
      <c r="F359" s="212" t="s">
        <v>511</v>
      </c>
      <c r="G359" s="210"/>
      <c r="H359" s="213">
        <v>132.04</v>
      </c>
      <c r="I359" s="214"/>
      <c r="J359" s="210"/>
      <c r="K359" s="210"/>
      <c r="L359" s="215"/>
      <c r="M359" s="216"/>
      <c r="N359" s="217"/>
      <c r="O359" s="217"/>
      <c r="P359" s="217"/>
      <c r="Q359" s="217"/>
      <c r="R359" s="217"/>
      <c r="S359" s="217"/>
      <c r="T359" s="218"/>
      <c r="AT359" s="219" t="s">
        <v>231</v>
      </c>
      <c r="AU359" s="219" t="s">
        <v>85</v>
      </c>
      <c r="AV359" s="13" t="s">
        <v>87</v>
      </c>
      <c r="AW359" s="13" t="s">
        <v>33</v>
      </c>
      <c r="AX359" s="13" t="s">
        <v>78</v>
      </c>
      <c r="AY359" s="219" t="s">
        <v>223</v>
      </c>
    </row>
    <row r="360" spans="1:65" s="13" customFormat="1" ht="22.5">
      <c r="B360" s="209"/>
      <c r="C360" s="210"/>
      <c r="D360" s="200" t="s">
        <v>231</v>
      </c>
      <c r="E360" s="211" t="s">
        <v>1</v>
      </c>
      <c r="F360" s="212" t="s">
        <v>512</v>
      </c>
      <c r="G360" s="210"/>
      <c r="H360" s="213">
        <v>-31.65</v>
      </c>
      <c r="I360" s="214"/>
      <c r="J360" s="210"/>
      <c r="K360" s="210"/>
      <c r="L360" s="215"/>
      <c r="M360" s="216"/>
      <c r="N360" s="217"/>
      <c r="O360" s="217"/>
      <c r="P360" s="217"/>
      <c r="Q360" s="217"/>
      <c r="R360" s="217"/>
      <c r="S360" s="217"/>
      <c r="T360" s="218"/>
      <c r="AT360" s="219" t="s">
        <v>231</v>
      </c>
      <c r="AU360" s="219" t="s">
        <v>85</v>
      </c>
      <c r="AV360" s="13" t="s">
        <v>87</v>
      </c>
      <c r="AW360" s="13" t="s">
        <v>33</v>
      </c>
      <c r="AX360" s="13" t="s">
        <v>78</v>
      </c>
      <c r="AY360" s="219" t="s">
        <v>223</v>
      </c>
    </row>
    <row r="361" spans="1:65" s="12" customFormat="1" ht="11.25">
      <c r="B361" s="198"/>
      <c r="C361" s="199"/>
      <c r="D361" s="200" t="s">
        <v>231</v>
      </c>
      <c r="E361" s="201" t="s">
        <v>1</v>
      </c>
      <c r="F361" s="202" t="s">
        <v>513</v>
      </c>
      <c r="G361" s="199"/>
      <c r="H361" s="201" t="s">
        <v>1</v>
      </c>
      <c r="I361" s="203"/>
      <c r="J361" s="199"/>
      <c r="K361" s="199"/>
      <c r="L361" s="204"/>
      <c r="M361" s="205"/>
      <c r="N361" s="206"/>
      <c r="O361" s="206"/>
      <c r="P361" s="206"/>
      <c r="Q361" s="206"/>
      <c r="R361" s="206"/>
      <c r="S361" s="206"/>
      <c r="T361" s="207"/>
      <c r="AT361" s="208" t="s">
        <v>231</v>
      </c>
      <c r="AU361" s="208" t="s">
        <v>85</v>
      </c>
      <c r="AV361" s="12" t="s">
        <v>85</v>
      </c>
      <c r="AW361" s="12" t="s">
        <v>33</v>
      </c>
      <c r="AX361" s="12" t="s">
        <v>78</v>
      </c>
      <c r="AY361" s="208" t="s">
        <v>223</v>
      </c>
    </row>
    <row r="362" spans="1:65" s="13" customFormat="1" ht="11.25">
      <c r="B362" s="209"/>
      <c r="C362" s="210"/>
      <c r="D362" s="200" t="s">
        <v>231</v>
      </c>
      <c r="E362" s="211" t="s">
        <v>1</v>
      </c>
      <c r="F362" s="212" t="s">
        <v>514</v>
      </c>
      <c r="G362" s="210"/>
      <c r="H362" s="213">
        <v>51.74</v>
      </c>
      <c r="I362" s="214"/>
      <c r="J362" s="210"/>
      <c r="K362" s="210"/>
      <c r="L362" s="215"/>
      <c r="M362" s="216"/>
      <c r="N362" s="217"/>
      <c r="O362" s="217"/>
      <c r="P362" s="217"/>
      <c r="Q362" s="217"/>
      <c r="R362" s="217"/>
      <c r="S362" s="217"/>
      <c r="T362" s="218"/>
      <c r="AT362" s="219" t="s">
        <v>231</v>
      </c>
      <c r="AU362" s="219" t="s">
        <v>85</v>
      </c>
      <c r="AV362" s="13" t="s">
        <v>87</v>
      </c>
      <c r="AW362" s="13" t="s">
        <v>33</v>
      </c>
      <c r="AX362" s="13" t="s">
        <v>78</v>
      </c>
      <c r="AY362" s="219" t="s">
        <v>223</v>
      </c>
    </row>
    <row r="363" spans="1:65" s="12" customFormat="1" ht="11.25">
      <c r="B363" s="198"/>
      <c r="C363" s="199"/>
      <c r="D363" s="200" t="s">
        <v>231</v>
      </c>
      <c r="E363" s="201" t="s">
        <v>1</v>
      </c>
      <c r="F363" s="202" t="s">
        <v>515</v>
      </c>
      <c r="G363" s="199"/>
      <c r="H363" s="201" t="s">
        <v>1</v>
      </c>
      <c r="I363" s="203"/>
      <c r="J363" s="199"/>
      <c r="K363" s="199"/>
      <c r="L363" s="204"/>
      <c r="M363" s="205"/>
      <c r="N363" s="206"/>
      <c r="O363" s="206"/>
      <c r="P363" s="206"/>
      <c r="Q363" s="206"/>
      <c r="R363" s="206"/>
      <c r="S363" s="206"/>
      <c r="T363" s="207"/>
      <c r="AT363" s="208" t="s">
        <v>231</v>
      </c>
      <c r="AU363" s="208" t="s">
        <v>85</v>
      </c>
      <c r="AV363" s="12" t="s">
        <v>85</v>
      </c>
      <c r="AW363" s="12" t="s">
        <v>33</v>
      </c>
      <c r="AX363" s="12" t="s">
        <v>78</v>
      </c>
      <c r="AY363" s="208" t="s">
        <v>223</v>
      </c>
    </row>
    <row r="364" spans="1:65" s="13" customFormat="1" ht="11.25">
      <c r="B364" s="209"/>
      <c r="C364" s="210"/>
      <c r="D364" s="200" t="s">
        <v>231</v>
      </c>
      <c r="E364" s="211" t="s">
        <v>1</v>
      </c>
      <c r="F364" s="212" t="s">
        <v>516</v>
      </c>
      <c r="G364" s="210"/>
      <c r="H364" s="213">
        <v>18.437000000000001</v>
      </c>
      <c r="I364" s="214"/>
      <c r="J364" s="210"/>
      <c r="K364" s="210"/>
      <c r="L364" s="215"/>
      <c r="M364" s="216"/>
      <c r="N364" s="217"/>
      <c r="O364" s="217"/>
      <c r="P364" s="217"/>
      <c r="Q364" s="217"/>
      <c r="R364" s="217"/>
      <c r="S364" s="217"/>
      <c r="T364" s="218"/>
      <c r="AT364" s="219" t="s">
        <v>231</v>
      </c>
      <c r="AU364" s="219" t="s">
        <v>85</v>
      </c>
      <c r="AV364" s="13" t="s">
        <v>87</v>
      </c>
      <c r="AW364" s="13" t="s">
        <v>33</v>
      </c>
      <c r="AX364" s="13" t="s">
        <v>78</v>
      </c>
      <c r="AY364" s="219" t="s">
        <v>223</v>
      </c>
    </row>
    <row r="365" spans="1:65" s="12" customFormat="1" ht="11.25">
      <c r="B365" s="198"/>
      <c r="C365" s="199"/>
      <c r="D365" s="200" t="s">
        <v>231</v>
      </c>
      <c r="E365" s="201" t="s">
        <v>1</v>
      </c>
      <c r="F365" s="202" t="s">
        <v>517</v>
      </c>
      <c r="G365" s="199"/>
      <c r="H365" s="201" t="s">
        <v>1</v>
      </c>
      <c r="I365" s="203"/>
      <c r="J365" s="199"/>
      <c r="K365" s="199"/>
      <c r="L365" s="204"/>
      <c r="M365" s="205"/>
      <c r="N365" s="206"/>
      <c r="O365" s="206"/>
      <c r="P365" s="206"/>
      <c r="Q365" s="206"/>
      <c r="R365" s="206"/>
      <c r="S365" s="206"/>
      <c r="T365" s="207"/>
      <c r="AT365" s="208" t="s">
        <v>231</v>
      </c>
      <c r="AU365" s="208" t="s">
        <v>85</v>
      </c>
      <c r="AV365" s="12" t="s">
        <v>85</v>
      </c>
      <c r="AW365" s="12" t="s">
        <v>33</v>
      </c>
      <c r="AX365" s="12" t="s">
        <v>78</v>
      </c>
      <c r="AY365" s="208" t="s">
        <v>223</v>
      </c>
    </row>
    <row r="366" spans="1:65" s="13" customFormat="1" ht="11.25">
      <c r="B366" s="209"/>
      <c r="C366" s="210"/>
      <c r="D366" s="200" t="s">
        <v>231</v>
      </c>
      <c r="E366" s="211" t="s">
        <v>1</v>
      </c>
      <c r="F366" s="212" t="s">
        <v>518</v>
      </c>
      <c r="G366" s="210"/>
      <c r="H366" s="213">
        <v>44.5</v>
      </c>
      <c r="I366" s="214"/>
      <c r="J366" s="210"/>
      <c r="K366" s="210"/>
      <c r="L366" s="215"/>
      <c r="M366" s="216"/>
      <c r="N366" s="217"/>
      <c r="O366" s="217"/>
      <c r="P366" s="217"/>
      <c r="Q366" s="217"/>
      <c r="R366" s="217"/>
      <c r="S366" s="217"/>
      <c r="T366" s="218"/>
      <c r="AT366" s="219" t="s">
        <v>231</v>
      </c>
      <c r="AU366" s="219" t="s">
        <v>85</v>
      </c>
      <c r="AV366" s="13" t="s">
        <v>87</v>
      </c>
      <c r="AW366" s="13" t="s">
        <v>33</v>
      </c>
      <c r="AX366" s="13" t="s">
        <v>78</v>
      </c>
      <c r="AY366" s="219" t="s">
        <v>223</v>
      </c>
    </row>
    <row r="367" spans="1:65" s="13" customFormat="1" ht="11.25">
      <c r="B367" s="209"/>
      <c r="C367" s="210"/>
      <c r="D367" s="200" t="s">
        <v>231</v>
      </c>
      <c r="E367" s="211" t="s">
        <v>1</v>
      </c>
      <c r="F367" s="212" t="s">
        <v>519</v>
      </c>
      <c r="G367" s="210"/>
      <c r="H367" s="213">
        <v>-4.68</v>
      </c>
      <c r="I367" s="214"/>
      <c r="J367" s="210"/>
      <c r="K367" s="210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231</v>
      </c>
      <c r="AU367" s="219" t="s">
        <v>85</v>
      </c>
      <c r="AV367" s="13" t="s">
        <v>87</v>
      </c>
      <c r="AW367" s="13" t="s">
        <v>33</v>
      </c>
      <c r="AX367" s="13" t="s">
        <v>78</v>
      </c>
      <c r="AY367" s="219" t="s">
        <v>223</v>
      </c>
    </row>
    <row r="368" spans="1:65" s="12" customFormat="1" ht="11.25">
      <c r="B368" s="198"/>
      <c r="C368" s="199"/>
      <c r="D368" s="200" t="s">
        <v>231</v>
      </c>
      <c r="E368" s="201" t="s">
        <v>1</v>
      </c>
      <c r="F368" s="202" t="s">
        <v>520</v>
      </c>
      <c r="G368" s="199"/>
      <c r="H368" s="201" t="s">
        <v>1</v>
      </c>
      <c r="I368" s="203"/>
      <c r="J368" s="199"/>
      <c r="K368" s="199"/>
      <c r="L368" s="204"/>
      <c r="M368" s="205"/>
      <c r="N368" s="206"/>
      <c r="O368" s="206"/>
      <c r="P368" s="206"/>
      <c r="Q368" s="206"/>
      <c r="R368" s="206"/>
      <c r="S368" s="206"/>
      <c r="T368" s="207"/>
      <c r="AT368" s="208" t="s">
        <v>231</v>
      </c>
      <c r="AU368" s="208" t="s">
        <v>85</v>
      </c>
      <c r="AV368" s="12" t="s">
        <v>85</v>
      </c>
      <c r="AW368" s="12" t="s">
        <v>33</v>
      </c>
      <c r="AX368" s="12" t="s">
        <v>78</v>
      </c>
      <c r="AY368" s="208" t="s">
        <v>223</v>
      </c>
    </row>
    <row r="369" spans="1:65" s="13" customFormat="1" ht="11.25">
      <c r="B369" s="209"/>
      <c r="C369" s="210"/>
      <c r="D369" s="200" t="s">
        <v>231</v>
      </c>
      <c r="E369" s="211" t="s">
        <v>1</v>
      </c>
      <c r="F369" s="212" t="s">
        <v>521</v>
      </c>
      <c r="G369" s="210"/>
      <c r="H369" s="213">
        <v>15.377000000000001</v>
      </c>
      <c r="I369" s="214"/>
      <c r="J369" s="210"/>
      <c r="K369" s="210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231</v>
      </c>
      <c r="AU369" s="219" t="s">
        <v>85</v>
      </c>
      <c r="AV369" s="13" t="s">
        <v>87</v>
      </c>
      <c r="AW369" s="13" t="s">
        <v>33</v>
      </c>
      <c r="AX369" s="13" t="s">
        <v>78</v>
      </c>
      <c r="AY369" s="219" t="s">
        <v>223</v>
      </c>
    </row>
    <row r="370" spans="1:65" s="14" customFormat="1" ht="11.25">
      <c r="B370" s="220"/>
      <c r="C370" s="221"/>
      <c r="D370" s="200" t="s">
        <v>231</v>
      </c>
      <c r="E370" s="222" t="s">
        <v>181</v>
      </c>
      <c r="F370" s="223" t="s">
        <v>237</v>
      </c>
      <c r="G370" s="221"/>
      <c r="H370" s="224">
        <v>323.78399999999999</v>
      </c>
      <c r="I370" s="225"/>
      <c r="J370" s="221"/>
      <c r="K370" s="221"/>
      <c r="L370" s="226"/>
      <c r="M370" s="227"/>
      <c r="N370" s="228"/>
      <c r="O370" s="228"/>
      <c r="P370" s="228"/>
      <c r="Q370" s="228"/>
      <c r="R370" s="228"/>
      <c r="S370" s="228"/>
      <c r="T370" s="229"/>
      <c r="AT370" s="230" t="s">
        <v>231</v>
      </c>
      <c r="AU370" s="230" t="s">
        <v>85</v>
      </c>
      <c r="AV370" s="14" t="s">
        <v>229</v>
      </c>
      <c r="AW370" s="14" t="s">
        <v>33</v>
      </c>
      <c r="AX370" s="14" t="s">
        <v>85</v>
      </c>
      <c r="AY370" s="230" t="s">
        <v>223</v>
      </c>
    </row>
    <row r="371" spans="1:65" s="2" customFormat="1" ht="16.5" customHeight="1">
      <c r="A371" s="34"/>
      <c r="B371" s="35"/>
      <c r="C371" s="231" t="s">
        <v>522</v>
      </c>
      <c r="D371" s="231" t="s">
        <v>268</v>
      </c>
      <c r="E371" s="232" t="s">
        <v>523</v>
      </c>
      <c r="F371" s="233" t="s">
        <v>524</v>
      </c>
      <c r="G371" s="234" t="s">
        <v>146</v>
      </c>
      <c r="H371" s="235">
        <v>330.26</v>
      </c>
      <c r="I371" s="236"/>
      <c r="J371" s="237">
        <f>ROUND(I371*H371,2)</f>
        <v>0</v>
      </c>
      <c r="K371" s="233" t="s">
        <v>228</v>
      </c>
      <c r="L371" s="238"/>
      <c r="M371" s="239" t="s">
        <v>1</v>
      </c>
      <c r="N371" s="240" t="s">
        <v>43</v>
      </c>
      <c r="O371" s="71"/>
      <c r="P371" s="194">
        <f>O371*H371</f>
        <v>0</v>
      </c>
      <c r="Q371" s="194">
        <v>2.3999999999999998E-3</v>
      </c>
      <c r="R371" s="194">
        <f>Q371*H371</f>
        <v>0.79262399999999988</v>
      </c>
      <c r="S371" s="194">
        <v>0</v>
      </c>
      <c r="T371" s="195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6" t="s">
        <v>267</v>
      </c>
      <c r="AT371" s="196" t="s">
        <v>268</v>
      </c>
      <c r="AU371" s="196" t="s">
        <v>85</v>
      </c>
      <c r="AY371" s="17" t="s">
        <v>223</v>
      </c>
      <c r="BE371" s="197">
        <f>IF(N371="základní",J371,0)</f>
        <v>0</v>
      </c>
      <c r="BF371" s="197">
        <f>IF(N371="snížená",J371,0)</f>
        <v>0</v>
      </c>
      <c r="BG371" s="197">
        <f>IF(N371="zákl. přenesená",J371,0)</f>
        <v>0</v>
      </c>
      <c r="BH371" s="197">
        <f>IF(N371="sníž. přenesená",J371,0)</f>
        <v>0</v>
      </c>
      <c r="BI371" s="197">
        <f>IF(N371="nulová",J371,0)</f>
        <v>0</v>
      </c>
      <c r="BJ371" s="17" t="s">
        <v>85</v>
      </c>
      <c r="BK371" s="197">
        <f>ROUND(I371*H371,2)</f>
        <v>0</v>
      </c>
      <c r="BL371" s="17" t="s">
        <v>229</v>
      </c>
      <c r="BM371" s="196" t="s">
        <v>525</v>
      </c>
    </row>
    <row r="372" spans="1:65" s="13" customFormat="1" ht="11.25">
      <c r="B372" s="209"/>
      <c r="C372" s="210"/>
      <c r="D372" s="200" t="s">
        <v>231</v>
      </c>
      <c r="E372" s="211" t="s">
        <v>1</v>
      </c>
      <c r="F372" s="212" t="s">
        <v>181</v>
      </c>
      <c r="G372" s="210"/>
      <c r="H372" s="213">
        <v>323.78399999999999</v>
      </c>
      <c r="I372" s="214"/>
      <c r="J372" s="210"/>
      <c r="K372" s="210"/>
      <c r="L372" s="215"/>
      <c r="M372" s="216"/>
      <c r="N372" s="217"/>
      <c r="O372" s="217"/>
      <c r="P372" s="217"/>
      <c r="Q372" s="217"/>
      <c r="R372" s="217"/>
      <c r="S372" s="217"/>
      <c r="T372" s="218"/>
      <c r="AT372" s="219" t="s">
        <v>231</v>
      </c>
      <c r="AU372" s="219" t="s">
        <v>85</v>
      </c>
      <c r="AV372" s="13" t="s">
        <v>87</v>
      </c>
      <c r="AW372" s="13" t="s">
        <v>33</v>
      </c>
      <c r="AX372" s="13" t="s">
        <v>85</v>
      </c>
      <c r="AY372" s="219" t="s">
        <v>223</v>
      </c>
    </row>
    <row r="373" spans="1:65" s="13" customFormat="1" ht="11.25">
      <c r="B373" s="209"/>
      <c r="C373" s="210"/>
      <c r="D373" s="200" t="s">
        <v>231</v>
      </c>
      <c r="E373" s="210"/>
      <c r="F373" s="212" t="s">
        <v>526</v>
      </c>
      <c r="G373" s="210"/>
      <c r="H373" s="213">
        <v>330.26</v>
      </c>
      <c r="I373" s="214"/>
      <c r="J373" s="210"/>
      <c r="K373" s="210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231</v>
      </c>
      <c r="AU373" s="219" t="s">
        <v>85</v>
      </c>
      <c r="AV373" s="13" t="s">
        <v>87</v>
      </c>
      <c r="AW373" s="13" t="s">
        <v>4</v>
      </c>
      <c r="AX373" s="13" t="s">
        <v>85</v>
      </c>
      <c r="AY373" s="219" t="s">
        <v>223</v>
      </c>
    </row>
    <row r="374" spans="1:65" s="2" customFormat="1" ht="24.2" customHeight="1">
      <c r="A374" s="34"/>
      <c r="B374" s="35"/>
      <c r="C374" s="185" t="s">
        <v>527</v>
      </c>
      <c r="D374" s="185" t="s">
        <v>224</v>
      </c>
      <c r="E374" s="186" t="s">
        <v>528</v>
      </c>
      <c r="F374" s="187" t="s">
        <v>529</v>
      </c>
      <c r="G374" s="188" t="s">
        <v>146</v>
      </c>
      <c r="H374" s="189">
        <v>323.78399999999999</v>
      </c>
      <c r="I374" s="190"/>
      <c r="J374" s="191">
        <f>ROUND(I374*H374,2)</f>
        <v>0</v>
      </c>
      <c r="K374" s="187" t="s">
        <v>228</v>
      </c>
      <c r="L374" s="39"/>
      <c r="M374" s="192" t="s">
        <v>1</v>
      </c>
      <c r="N374" s="193" t="s">
        <v>43</v>
      </c>
      <c r="O374" s="71"/>
      <c r="P374" s="194">
        <f>O374*H374</f>
        <v>0</v>
      </c>
      <c r="Q374" s="194">
        <v>8.0000000000000007E-5</v>
      </c>
      <c r="R374" s="194">
        <f>Q374*H374</f>
        <v>2.5902720000000001E-2</v>
      </c>
      <c r="S374" s="194">
        <v>0</v>
      </c>
      <c r="T374" s="195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6" t="s">
        <v>229</v>
      </c>
      <c r="AT374" s="196" t="s">
        <v>224</v>
      </c>
      <c r="AU374" s="196" t="s">
        <v>85</v>
      </c>
      <c r="AY374" s="17" t="s">
        <v>223</v>
      </c>
      <c r="BE374" s="197">
        <f>IF(N374="základní",J374,0)</f>
        <v>0</v>
      </c>
      <c r="BF374" s="197">
        <f>IF(N374="snížená",J374,0)</f>
        <v>0</v>
      </c>
      <c r="BG374" s="197">
        <f>IF(N374="zákl. přenesená",J374,0)</f>
        <v>0</v>
      </c>
      <c r="BH374" s="197">
        <f>IF(N374="sníž. přenesená",J374,0)</f>
        <v>0</v>
      </c>
      <c r="BI374" s="197">
        <f>IF(N374="nulová",J374,0)</f>
        <v>0</v>
      </c>
      <c r="BJ374" s="17" t="s">
        <v>85</v>
      </c>
      <c r="BK374" s="197">
        <f>ROUND(I374*H374,2)</f>
        <v>0</v>
      </c>
      <c r="BL374" s="17" t="s">
        <v>229</v>
      </c>
      <c r="BM374" s="196" t="s">
        <v>530</v>
      </c>
    </row>
    <row r="375" spans="1:65" s="13" customFormat="1" ht="11.25">
      <c r="B375" s="209"/>
      <c r="C375" s="210"/>
      <c r="D375" s="200" t="s">
        <v>231</v>
      </c>
      <c r="E375" s="211" t="s">
        <v>1</v>
      </c>
      <c r="F375" s="212" t="s">
        <v>181</v>
      </c>
      <c r="G375" s="210"/>
      <c r="H375" s="213">
        <v>323.78399999999999</v>
      </c>
      <c r="I375" s="214"/>
      <c r="J375" s="210"/>
      <c r="K375" s="210"/>
      <c r="L375" s="215"/>
      <c r="M375" s="216"/>
      <c r="N375" s="217"/>
      <c r="O375" s="217"/>
      <c r="P375" s="217"/>
      <c r="Q375" s="217"/>
      <c r="R375" s="217"/>
      <c r="S375" s="217"/>
      <c r="T375" s="218"/>
      <c r="AT375" s="219" t="s">
        <v>231</v>
      </c>
      <c r="AU375" s="219" t="s">
        <v>85</v>
      </c>
      <c r="AV375" s="13" t="s">
        <v>87</v>
      </c>
      <c r="AW375" s="13" t="s">
        <v>33</v>
      </c>
      <c r="AX375" s="13" t="s">
        <v>85</v>
      </c>
      <c r="AY375" s="219" t="s">
        <v>223</v>
      </c>
    </row>
    <row r="376" spans="1:65" s="2" customFormat="1" ht="24.2" customHeight="1">
      <c r="A376" s="34"/>
      <c r="B376" s="35"/>
      <c r="C376" s="185" t="s">
        <v>531</v>
      </c>
      <c r="D376" s="185" t="s">
        <v>224</v>
      </c>
      <c r="E376" s="186" t="s">
        <v>532</v>
      </c>
      <c r="F376" s="187" t="s">
        <v>533</v>
      </c>
      <c r="G376" s="188" t="s">
        <v>142</v>
      </c>
      <c r="H376" s="189">
        <v>108.69499999999999</v>
      </c>
      <c r="I376" s="190"/>
      <c r="J376" s="191">
        <f>ROUND(I376*H376,2)</f>
        <v>0</v>
      </c>
      <c r="K376" s="187" t="s">
        <v>228</v>
      </c>
      <c r="L376" s="39"/>
      <c r="M376" s="192" t="s">
        <v>1</v>
      </c>
      <c r="N376" s="193" t="s">
        <v>43</v>
      </c>
      <c r="O376" s="71"/>
      <c r="P376" s="194">
        <f>O376*H376</f>
        <v>0</v>
      </c>
      <c r="Q376" s="194">
        <v>3.0000000000000001E-5</v>
      </c>
      <c r="R376" s="194">
        <f>Q376*H376</f>
        <v>3.26085E-3</v>
      </c>
      <c r="S376" s="194">
        <v>0</v>
      </c>
      <c r="T376" s="195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6" t="s">
        <v>229</v>
      </c>
      <c r="AT376" s="196" t="s">
        <v>224</v>
      </c>
      <c r="AU376" s="196" t="s">
        <v>85</v>
      </c>
      <c r="AY376" s="17" t="s">
        <v>223</v>
      </c>
      <c r="BE376" s="197">
        <f>IF(N376="základní",J376,0)</f>
        <v>0</v>
      </c>
      <c r="BF376" s="197">
        <f>IF(N376="snížená",J376,0)</f>
        <v>0</v>
      </c>
      <c r="BG376" s="197">
        <f>IF(N376="zákl. přenesená",J376,0)</f>
        <v>0</v>
      </c>
      <c r="BH376" s="197">
        <f>IF(N376="sníž. přenesená",J376,0)</f>
        <v>0</v>
      </c>
      <c r="BI376" s="197">
        <f>IF(N376="nulová",J376,0)</f>
        <v>0</v>
      </c>
      <c r="BJ376" s="17" t="s">
        <v>85</v>
      </c>
      <c r="BK376" s="197">
        <f>ROUND(I376*H376,2)</f>
        <v>0</v>
      </c>
      <c r="BL376" s="17" t="s">
        <v>229</v>
      </c>
      <c r="BM376" s="196" t="s">
        <v>534</v>
      </c>
    </row>
    <row r="377" spans="1:65" s="13" customFormat="1" ht="11.25">
      <c r="B377" s="209"/>
      <c r="C377" s="210"/>
      <c r="D377" s="200" t="s">
        <v>231</v>
      </c>
      <c r="E377" s="211" t="s">
        <v>1</v>
      </c>
      <c r="F377" s="212" t="s">
        <v>277</v>
      </c>
      <c r="G377" s="210"/>
      <c r="H377" s="213">
        <v>82.92</v>
      </c>
      <c r="I377" s="214"/>
      <c r="J377" s="210"/>
      <c r="K377" s="210"/>
      <c r="L377" s="215"/>
      <c r="M377" s="216"/>
      <c r="N377" s="217"/>
      <c r="O377" s="217"/>
      <c r="P377" s="217"/>
      <c r="Q377" s="217"/>
      <c r="R377" s="217"/>
      <c r="S377" s="217"/>
      <c r="T377" s="218"/>
      <c r="AT377" s="219" t="s">
        <v>231</v>
      </c>
      <c r="AU377" s="219" t="s">
        <v>85</v>
      </c>
      <c r="AV377" s="13" t="s">
        <v>87</v>
      </c>
      <c r="AW377" s="13" t="s">
        <v>33</v>
      </c>
      <c r="AX377" s="13" t="s">
        <v>78</v>
      </c>
      <c r="AY377" s="219" t="s">
        <v>223</v>
      </c>
    </row>
    <row r="378" spans="1:65" s="13" customFormat="1" ht="11.25">
      <c r="B378" s="209"/>
      <c r="C378" s="210"/>
      <c r="D378" s="200" t="s">
        <v>231</v>
      </c>
      <c r="E378" s="211" t="s">
        <v>1</v>
      </c>
      <c r="F378" s="212" t="s">
        <v>278</v>
      </c>
      <c r="G378" s="210"/>
      <c r="H378" s="213">
        <v>27.98</v>
      </c>
      <c r="I378" s="214"/>
      <c r="J378" s="210"/>
      <c r="K378" s="210"/>
      <c r="L378" s="215"/>
      <c r="M378" s="216"/>
      <c r="N378" s="217"/>
      <c r="O378" s="217"/>
      <c r="P378" s="217"/>
      <c r="Q378" s="217"/>
      <c r="R378" s="217"/>
      <c r="S378" s="217"/>
      <c r="T378" s="218"/>
      <c r="AT378" s="219" t="s">
        <v>231</v>
      </c>
      <c r="AU378" s="219" t="s">
        <v>85</v>
      </c>
      <c r="AV378" s="13" t="s">
        <v>87</v>
      </c>
      <c r="AW378" s="13" t="s">
        <v>33</v>
      </c>
      <c r="AX378" s="13" t="s">
        <v>78</v>
      </c>
      <c r="AY378" s="219" t="s">
        <v>223</v>
      </c>
    </row>
    <row r="379" spans="1:65" s="13" customFormat="1" ht="11.25">
      <c r="B379" s="209"/>
      <c r="C379" s="210"/>
      <c r="D379" s="200" t="s">
        <v>231</v>
      </c>
      <c r="E379" s="211" t="s">
        <v>1</v>
      </c>
      <c r="F379" s="212" t="s">
        <v>279</v>
      </c>
      <c r="G379" s="210"/>
      <c r="H379" s="213">
        <v>12.68</v>
      </c>
      <c r="I379" s="214"/>
      <c r="J379" s="210"/>
      <c r="K379" s="210"/>
      <c r="L379" s="215"/>
      <c r="M379" s="216"/>
      <c r="N379" s="217"/>
      <c r="O379" s="217"/>
      <c r="P379" s="217"/>
      <c r="Q379" s="217"/>
      <c r="R379" s="217"/>
      <c r="S379" s="217"/>
      <c r="T379" s="218"/>
      <c r="AT379" s="219" t="s">
        <v>231</v>
      </c>
      <c r="AU379" s="219" t="s">
        <v>85</v>
      </c>
      <c r="AV379" s="13" t="s">
        <v>87</v>
      </c>
      <c r="AW379" s="13" t="s">
        <v>33</v>
      </c>
      <c r="AX379" s="13" t="s">
        <v>78</v>
      </c>
      <c r="AY379" s="219" t="s">
        <v>223</v>
      </c>
    </row>
    <row r="380" spans="1:65" s="13" customFormat="1" ht="11.25">
      <c r="B380" s="209"/>
      <c r="C380" s="210"/>
      <c r="D380" s="200" t="s">
        <v>231</v>
      </c>
      <c r="E380" s="211" t="s">
        <v>1</v>
      </c>
      <c r="F380" s="212" t="s">
        <v>535</v>
      </c>
      <c r="G380" s="210"/>
      <c r="H380" s="213">
        <v>-14.885</v>
      </c>
      <c r="I380" s="214"/>
      <c r="J380" s="210"/>
      <c r="K380" s="210"/>
      <c r="L380" s="215"/>
      <c r="M380" s="216"/>
      <c r="N380" s="217"/>
      <c r="O380" s="217"/>
      <c r="P380" s="217"/>
      <c r="Q380" s="217"/>
      <c r="R380" s="217"/>
      <c r="S380" s="217"/>
      <c r="T380" s="218"/>
      <c r="AT380" s="219" t="s">
        <v>231</v>
      </c>
      <c r="AU380" s="219" t="s">
        <v>85</v>
      </c>
      <c r="AV380" s="13" t="s">
        <v>87</v>
      </c>
      <c r="AW380" s="13" t="s">
        <v>33</v>
      </c>
      <c r="AX380" s="13" t="s">
        <v>78</v>
      </c>
      <c r="AY380" s="219" t="s">
        <v>223</v>
      </c>
    </row>
    <row r="381" spans="1:65" s="14" customFormat="1" ht="11.25">
      <c r="B381" s="220"/>
      <c r="C381" s="221"/>
      <c r="D381" s="200" t="s">
        <v>231</v>
      </c>
      <c r="E381" s="222" t="s">
        <v>1</v>
      </c>
      <c r="F381" s="223" t="s">
        <v>237</v>
      </c>
      <c r="G381" s="221"/>
      <c r="H381" s="224">
        <v>108.69499999999999</v>
      </c>
      <c r="I381" s="225"/>
      <c r="J381" s="221"/>
      <c r="K381" s="221"/>
      <c r="L381" s="226"/>
      <c r="M381" s="227"/>
      <c r="N381" s="228"/>
      <c r="O381" s="228"/>
      <c r="P381" s="228"/>
      <c r="Q381" s="228"/>
      <c r="R381" s="228"/>
      <c r="S381" s="228"/>
      <c r="T381" s="229"/>
      <c r="AT381" s="230" t="s">
        <v>231</v>
      </c>
      <c r="AU381" s="230" t="s">
        <v>85</v>
      </c>
      <c r="AV381" s="14" t="s">
        <v>229</v>
      </c>
      <c r="AW381" s="14" t="s">
        <v>33</v>
      </c>
      <c r="AX381" s="14" t="s">
        <v>85</v>
      </c>
      <c r="AY381" s="230" t="s">
        <v>223</v>
      </c>
    </row>
    <row r="382" spans="1:65" s="2" customFormat="1" ht="24.2" customHeight="1">
      <c r="A382" s="34"/>
      <c r="B382" s="35"/>
      <c r="C382" s="231" t="s">
        <v>536</v>
      </c>
      <c r="D382" s="231" t="s">
        <v>268</v>
      </c>
      <c r="E382" s="232" t="s">
        <v>537</v>
      </c>
      <c r="F382" s="233" t="s">
        <v>538</v>
      </c>
      <c r="G382" s="234" t="s">
        <v>142</v>
      </c>
      <c r="H382" s="235">
        <v>114.13</v>
      </c>
      <c r="I382" s="236"/>
      <c r="J382" s="237">
        <f>ROUND(I382*H382,2)</f>
        <v>0</v>
      </c>
      <c r="K382" s="233" t="s">
        <v>228</v>
      </c>
      <c r="L382" s="238"/>
      <c r="M382" s="239" t="s">
        <v>1</v>
      </c>
      <c r="N382" s="240" t="s">
        <v>43</v>
      </c>
      <c r="O382" s="71"/>
      <c r="P382" s="194">
        <f>O382*H382</f>
        <v>0</v>
      </c>
      <c r="Q382" s="194">
        <v>5.5999999999999995E-4</v>
      </c>
      <c r="R382" s="194">
        <f>Q382*H382</f>
        <v>6.3912799999999992E-2</v>
      </c>
      <c r="S382" s="194">
        <v>0</v>
      </c>
      <c r="T382" s="195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6" t="s">
        <v>267</v>
      </c>
      <c r="AT382" s="196" t="s">
        <v>268</v>
      </c>
      <c r="AU382" s="196" t="s">
        <v>85</v>
      </c>
      <c r="AY382" s="17" t="s">
        <v>223</v>
      </c>
      <c r="BE382" s="197">
        <f>IF(N382="základní",J382,0)</f>
        <v>0</v>
      </c>
      <c r="BF382" s="197">
        <f>IF(N382="snížená",J382,0)</f>
        <v>0</v>
      </c>
      <c r="BG382" s="197">
        <f>IF(N382="zákl. přenesená",J382,0)</f>
        <v>0</v>
      </c>
      <c r="BH382" s="197">
        <f>IF(N382="sníž. přenesená",J382,0)</f>
        <v>0</v>
      </c>
      <c r="BI382" s="197">
        <f>IF(N382="nulová",J382,0)</f>
        <v>0</v>
      </c>
      <c r="BJ382" s="17" t="s">
        <v>85</v>
      </c>
      <c r="BK382" s="197">
        <f>ROUND(I382*H382,2)</f>
        <v>0</v>
      </c>
      <c r="BL382" s="17" t="s">
        <v>229</v>
      </c>
      <c r="BM382" s="196" t="s">
        <v>539</v>
      </c>
    </row>
    <row r="383" spans="1:65" s="13" customFormat="1" ht="11.25">
      <c r="B383" s="209"/>
      <c r="C383" s="210"/>
      <c r="D383" s="200" t="s">
        <v>231</v>
      </c>
      <c r="E383" s="210"/>
      <c r="F383" s="212" t="s">
        <v>540</v>
      </c>
      <c r="G383" s="210"/>
      <c r="H383" s="213">
        <v>114.13</v>
      </c>
      <c r="I383" s="214"/>
      <c r="J383" s="210"/>
      <c r="K383" s="210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231</v>
      </c>
      <c r="AU383" s="219" t="s">
        <v>85</v>
      </c>
      <c r="AV383" s="13" t="s">
        <v>87</v>
      </c>
      <c r="AW383" s="13" t="s">
        <v>4</v>
      </c>
      <c r="AX383" s="13" t="s">
        <v>85</v>
      </c>
      <c r="AY383" s="219" t="s">
        <v>223</v>
      </c>
    </row>
    <row r="384" spans="1:65" s="2" customFormat="1" ht="16.5" customHeight="1">
      <c r="A384" s="34"/>
      <c r="B384" s="35"/>
      <c r="C384" s="185" t="s">
        <v>541</v>
      </c>
      <c r="D384" s="185" t="s">
        <v>224</v>
      </c>
      <c r="E384" s="186" t="s">
        <v>542</v>
      </c>
      <c r="F384" s="187" t="s">
        <v>543</v>
      </c>
      <c r="G384" s="188" t="s">
        <v>142</v>
      </c>
      <c r="H384" s="189">
        <v>138.44999999999999</v>
      </c>
      <c r="I384" s="190"/>
      <c r="J384" s="191">
        <f>ROUND(I384*H384,2)</f>
        <v>0</v>
      </c>
      <c r="K384" s="187" t="s">
        <v>228</v>
      </c>
      <c r="L384" s="39"/>
      <c r="M384" s="192" t="s">
        <v>1</v>
      </c>
      <c r="N384" s="193" t="s">
        <v>43</v>
      </c>
      <c r="O384" s="71"/>
      <c r="P384" s="194">
        <f>O384*H384</f>
        <v>0</v>
      </c>
      <c r="Q384" s="194">
        <v>0</v>
      </c>
      <c r="R384" s="194">
        <f>Q384*H384</f>
        <v>0</v>
      </c>
      <c r="S384" s="194">
        <v>0</v>
      </c>
      <c r="T384" s="195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6" t="s">
        <v>229</v>
      </c>
      <c r="AT384" s="196" t="s">
        <v>224</v>
      </c>
      <c r="AU384" s="196" t="s">
        <v>85</v>
      </c>
      <c r="AY384" s="17" t="s">
        <v>223</v>
      </c>
      <c r="BE384" s="197">
        <f>IF(N384="základní",J384,0)</f>
        <v>0</v>
      </c>
      <c r="BF384" s="197">
        <f>IF(N384="snížená",J384,0)</f>
        <v>0</v>
      </c>
      <c r="BG384" s="197">
        <f>IF(N384="zákl. přenesená",J384,0)</f>
        <v>0</v>
      </c>
      <c r="BH384" s="197">
        <f>IF(N384="sníž. přenesená",J384,0)</f>
        <v>0</v>
      </c>
      <c r="BI384" s="197">
        <f>IF(N384="nulová",J384,0)</f>
        <v>0</v>
      </c>
      <c r="BJ384" s="17" t="s">
        <v>85</v>
      </c>
      <c r="BK384" s="197">
        <f>ROUND(I384*H384,2)</f>
        <v>0</v>
      </c>
      <c r="BL384" s="17" t="s">
        <v>229</v>
      </c>
      <c r="BM384" s="196" t="s">
        <v>544</v>
      </c>
    </row>
    <row r="385" spans="1:65" s="12" customFormat="1" ht="11.25">
      <c r="B385" s="198"/>
      <c r="C385" s="199"/>
      <c r="D385" s="200" t="s">
        <v>231</v>
      </c>
      <c r="E385" s="201" t="s">
        <v>1</v>
      </c>
      <c r="F385" s="202" t="s">
        <v>545</v>
      </c>
      <c r="G385" s="199"/>
      <c r="H385" s="201" t="s">
        <v>1</v>
      </c>
      <c r="I385" s="203"/>
      <c r="J385" s="199"/>
      <c r="K385" s="199"/>
      <c r="L385" s="204"/>
      <c r="M385" s="205"/>
      <c r="N385" s="206"/>
      <c r="O385" s="206"/>
      <c r="P385" s="206"/>
      <c r="Q385" s="206"/>
      <c r="R385" s="206"/>
      <c r="S385" s="206"/>
      <c r="T385" s="207"/>
      <c r="AT385" s="208" t="s">
        <v>231</v>
      </c>
      <c r="AU385" s="208" t="s">
        <v>85</v>
      </c>
      <c r="AV385" s="12" t="s">
        <v>85</v>
      </c>
      <c r="AW385" s="12" t="s">
        <v>33</v>
      </c>
      <c r="AX385" s="12" t="s">
        <v>78</v>
      </c>
      <c r="AY385" s="208" t="s">
        <v>223</v>
      </c>
    </row>
    <row r="386" spans="1:65" s="13" customFormat="1" ht="11.25">
      <c r="B386" s="209"/>
      <c r="C386" s="210"/>
      <c r="D386" s="200" t="s">
        <v>231</v>
      </c>
      <c r="E386" s="211" t="s">
        <v>1</v>
      </c>
      <c r="F386" s="212" t="s">
        <v>546</v>
      </c>
      <c r="G386" s="210"/>
      <c r="H386" s="213">
        <v>28</v>
      </c>
      <c r="I386" s="214"/>
      <c r="J386" s="210"/>
      <c r="K386" s="210"/>
      <c r="L386" s="215"/>
      <c r="M386" s="216"/>
      <c r="N386" s="217"/>
      <c r="O386" s="217"/>
      <c r="P386" s="217"/>
      <c r="Q386" s="217"/>
      <c r="R386" s="217"/>
      <c r="S386" s="217"/>
      <c r="T386" s="218"/>
      <c r="AT386" s="219" t="s">
        <v>231</v>
      </c>
      <c r="AU386" s="219" t="s">
        <v>85</v>
      </c>
      <c r="AV386" s="13" t="s">
        <v>87</v>
      </c>
      <c r="AW386" s="13" t="s">
        <v>33</v>
      </c>
      <c r="AX386" s="13" t="s">
        <v>78</v>
      </c>
      <c r="AY386" s="219" t="s">
        <v>223</v>
      </c>
    </row>
    <row r="387" spans="1:65" s="13" customFormat="1" ht="11.25">
      <c r="B387" s="209"/>
      <c r="C387" s="210"/>
      <c r="D387" s="200" t="s">
        <v>231</v>
      </c>
      <c r="E387" s="211" t="s">
        <v>1</v>
      </c>
      <c r="F387" s="212" t="s">
        <v>547</v>
      </c>
      <c r="G387" s="210"/>
      <c r="H387" s="213">
        <v>10</v>
      </c>
      <c r="I387" s="214"/>
      <c r="J387" s="210"/>
      <c r="K387" s="210"/>
      <c r="L387" s="215"/>
      <c r="M387" s="216"/>
      <c r="N387" s="217"/>
      <c r="O387" s="217"/>
      <c r="P387" s="217"/>
      <c r="Q387" s="217"/>
      <c r="R387" s="217"/>
      <c r="S387" s="217"/>
      <c r="T387" s="218"/>
      <c r="AT387" s="219" t="s">
        <v>231</v>
      </c>
      <c r="AU387" s="219" t="s">
        <v>85</v>
      </c>
      <c r="AV387" s="13" t="s">
        <v>87</v>
      </c>
      <c r="AW387" s="13" t="s">
        <v>33</v>
      </c>
      <c r="AX387" s="13" t="s">
        <v>78</v>
      </c>
      <c r="AY387" s="219" t="s">
        <v>223</v>
      </c>
    </row>
    <row r="388" spans="1:65" s="13" customFormat="1" ht="11.25">
      <c r="B388" s="209"/>
      <c r="C388" s="210"/>
      <c r="D388" s="200" t="s">
        <v>231</v>
      </c>
      <c r="E388" s="211" t="s">
        <v>1</v>
      </c>
      <c r="F388" s="212" t="s">
        <v>548</v>
      </c>
      <c r="G388" s="210"/>
      <c r="H388" s="213">
        <v>9.6</v>
      </c>
      <c r="I388" s="214"/>
      <c r="J388" s="210"/>
      <c r="K388" s="210"/>
      <c r="L388" s="215"/>
      <c r="M388" s="216"/>
      <c r="N388" s="217"/>
      <c r="O388" s="217"/>
      <c r="P388" s="217"/>
      <c r="Q388" s="217"/>
      <c r="R388" s="217"/>
      <c r="S388" s="217"/>
      <c r="T388" s="218"/>
      <c r="AT388" s="219" t="s">
        <v>231</v>
      </c>
      <c r="AU388" s="219" t="s">
        <v>85</v>
      </c>
      <c r="AV388" s="13" t="s">
        <v>87</v>
      </c>
      <c r="AW388" s="13" t="s">
        <v>33</v>
      </c>
      <c r="AX388" s="13" t="s">
        <v>78</v>
      </c>
      <c r="AY388" s="219" t="s">
        <v>223</v>
      </c>
    </row>
    <row r="389" spans="1:65" s="13" customFormat="1" ht="11.25">
      <c r="B389" s="209"/>
      <c r="C389" s="210"/>
      <c r="D389" s="200" t="s">
        <v>231</v>
      </c>
      <c r="E389" s="211" t="s">
        <v>1</v>
      </c>
      <c r="F389" s="212" t="s">
        <v>549</v>
      </c>
      <c r="G389" s="210"/>
      <c r="H389" s="213">
        <v>14.85</v>
      </c>
      <c r="I389" s="214"/>
      <c r="J389" s="210"/>
      <c r="K389" s="210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231</v>
      </c>
      <c r="AU389" s="219" t="s">
        <v>85</v>
      </c>
      <c r="AV389" s="13" t="s">
        <v>87</v>
      </c>
      <c r="AW389" s="13" t="s">
        <v>33</v>
      </c>
      <c r="AX389" s="13" t="s">
        <v>78</v>
      </c>
      <c r="AY389" s="219" t="s">
        <v>223</v>
      </c>
    </row>
    <row r="390" spans="1:65" s="13" customFormat="1" ht="11.25">
      <c r="B390" s="209"/>
      <c r="C390" s="210"/>
      <c r="D390" s="200" t="s">
        <v>231</v>
      </c>
      <c r="E390" s="211" t="s">
        <v>1</v>
      </c>
      <c r="F390" s="212" t="s">
        <v>550</v>
      </c>
      <c r="G390" s="210"/>
      <c r="H390" s="213">
        <v>2</v>
      </c>
      <c r="I390" s="214"/>
      <c r="J390" s="210"/>
      <c r="K390" s="210"/>
      <c r="L390" s="215"/>
      <c r="M390" s="216"/>
      <c r="N390" s="217"/>
      <c r="O390" s="217"/>
      <c r="P390" s="217"/>
      <c r="Q390" s="217"/>
      <c r="R390" s="217"/>
      <c r="S390" s="217"/>
      <c r="T390" s="218"/>
      <c r="AT390" s="219" t="s">
        <v>231</v>
      </c>
      <c r="AU390" s="219" t="s">
        <v>85</v>
      </c>
      <c r="AV390" s="13" t="s">
        <v>87</v>
      </c>
      <c r="AW390" s="13" t="s">
        <v>33</v>
      </c>
      <c r="AX390" s="13" t="s">
        <v>78</v>
      </c>
      <c r="AY390" s="219" t="s">
        <v>223</v>
      </c>
    </row>
    <row r="391" spans="1:65" s="13" customFormat="1" ht="11.25">
      <c r="B391" s="209"/>
      <c r="C391" s="210"/>
      <c r="D391" s="200" t="s">
        <v>231</v>
      </c>
      <c r="E391" s="211" t="s">
        <v>1</v>
      </c>
      <c r="F391" s="212" t="s">
        <v>551</v>
      </c>
      <c r="G391" s="210"/>
      <c r="H391" s="213">
        <v>24</v>
      </c>
      <c r="I391" s="214"/>
      <c r="J391" s="210"/>
      <c r="K391" s="210"/>
      <c r="L391" s="215"/>
      <c r="M391" s="216"/>
      <c r="N391" s="217"/>
      <c r="O391" s="217"/>
      <c r="P391" s="217"/>
      <c r="Q391" s="217"/>
      <c r="R391" s="217"/>
      <c r="S391" s="217"/>
      <c r="T391" s="218"/>
      <c r="AT391" s="219" t="s">
        <v>231</v>
      </c>
      <c r="AU391" s="219" t="s">
        <v>85</v>
      </c>
      <c r="AV391" s="13" t="s">
        <v>87</v>
      </c>
      <c r="AW391" s="13" t="s">
        <v>33</v>
      </c>
      <c r="AX391" s="13" t="s">
        <v>78</v>
      </c>
      <c r="AY391" s="219" t="s">
        <v>223</v>
      </c>
    </row>
    <row r="392" spans="1:65" s="13" customFormat="1" ht="11.25">
      <c r="B392" s="209"/>
      <c r="C392" s="210"/>
      <c r="D392" s="200" t="s">
        <v>231</v>
      </c>
      <c r="E392" s="211" t="s">
        <v>1</v>
      </c>
      <c r="F392" s="212" t="s">
        <v>552</v>
      </c>
      <c r="G392" s="210"/>
      <c r="H392" s="213">
        <v>5</v>
      </c>
      <c r="I392" s="214"/>
      <c r="J392" s="210"/>
      <c r="K392" s="210"/>
      <c r="L392" s="215"/>
      <c r="M392" s="216"/>
      <c r="N392" s="217"/>
      <c r="O392" s="217"/>
      <c r="P392" s="217"/>
      <c r="Q392" s="217"/>
      <c r="R392" s="217"/>
      <c r="S392" s="217"/>
      <c r="T392" s="218"/>
      <c r="AT392" s="219" t="s">
        <v>231</v>
      </c>
      <c r="AU392" s="219" t="s">
        <v>85</v>
      </c>
      <c r="AV392" s="13" t="s">
        <v>87</v>
      </c>
      <c r="AW392" s="13" t="s">
        <v>33</v>
      </c>
      <c r="AX392" s="13" t="s">
        <v>78</v>
      </c>
      <c r="AY392" s="219" t="s">
        <v>223</v>
      </c>
    </row>
    <row r="393" spans="1:65" s="13" customFormat="1" ht="11.25">
      <c r="B393" s="209"/>
      <c r="C393" s="210"/>
      <c r="D393" s="200" t="s">
        <v>231</v>
      </c>
      <c r="E393" s="211" t="s">
        <v>1</v>
      </c>
      <c r="F393" s="212" t="s">
        <v>553</v>
      </c>
      <c r="G393" s="210"/>
      <c r="H393" s="213">
        <v>15.6</v>
      </c>
      <c r="I393" s="214"/>
      <c r="J393" s="210"/>
      <c r="K393" s="210"/>
      <c r="L393" s="215"/>
      <c r="M393" s="216"/>
      <c r="N393" s="217"/>
      <c r="O393" s="217"/>
      <c r="P393" s="217"/>
      <c r="Q393" s="217"/>
      <c r="R393" s="217"/>
      <c r="S393" s="217"/>
      <c r="T393" s="218"/>
      <c r="AT393" s="219" t="s">
        <v>231</v>
      </c>
      <c r="AU393" s="219" t="s">
        <v>85</v>
      </c>
      <c r="AV393" s="13" t="s">
        <v>87</v>
      </c>
      <c r="AW393" s="13" t="s">
        <v>33</v>
      </c>
      <c r="AX393" s="13" t="s">
        <v>78</v>
      </c>
      <c r="AY393" s="219" t="s">
        <v>223</v>
      </c>
    </row>
    <row r="394" spans="1:65" s="13" customFormat="1" ht="11.25">
      <c r="B394" s="209"/>
      <c r="C394" s="210"/>
      <c r="D394" s="200" t="s">
        <v>231</v>
      </c>
      <c r="E394" s="211" t="s">
        <v>1</v>
      </c>
      <c r="F394" s="212" t="s">
        <v>554</v>
      </c>
      <c r="G394" s="210"/>
      <c r="H394" s="213">
        <v>7.2</v>
      </c>
      <c r="I394" s="214"/>
      <c r="J394" s="210"/>
      <c r="K394" s="210"/>
      <c r="L394" s="215"/>
      <c r="M394" s="216"/>
      <c r="N394" s="217"/>
      <c r="O394" s="217"/>
      <c r="P394" s="217"/>
      <c r="Q394" s="217"/>
      <c r="R394" s="217"/>
      <c r="S394" s="217"/>
      <c r="T394" s="218"/>
      <c r="AT394" s="219" t="s">
        <v>231</v>
      </c>
      <c r="AU394" s="219" t="s">
        <v>85</v>
      </c>
      <c r="AV394" s="13" t="s">
        <v>87</v>
      </c>
      <c r="AW394" s="13" t="s">
        <v>33</v>
      </c>
      <c r="AX394" s="13" t="s">
        <v>78</v>
      </c>
      <c r="AY394" s="219" t="s">
        <v>223</v>
      </c>
    </row>
    <row r="395" spans="1:65" s="15" customFormat="1" ht="11.25">
      <c r="B395" s="245"/>
      <c r="C395" s="246"/>
      <c r="D395" s="200" t="s">
        <v>231</v>
      </c>
      <c r="E395" s="247" t="s">
        <v>140</v>
      </c>
      <c r="F395" s="248" t="s">
        <v>479</v>
      </c>
      <c r="G395" s="246"/>
      <c r="H395" s="249">
        <v>116.25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AT395" s="255" t="s">
        <v>231</v>
      </c>
      <c r="AU395" s="255" t="s">
        <v>85</v>
      </c>
      <c r="AV395" s="15" t="s">
        <v>95</v>
      </c>
      <c r="AW395" s="15" t="s">
        <v>33</v>
      </c>
      <c r="AX395" s="15" t="s">
        <v>78</v>
      </c>
      <c r="AY395" s="255" t="s">
        <v>223</v>
      </c>
    </row>
    <row r="396" spans="1:65" s="12" customFormat="1" ht="11.25">
      <c r="B396" s="198"/>
      <c r="C396" s="199"/>
      <c r="D396" s="200" t="s">
        <v>231</v>
      </c>
      <c r="E396" s="201" t="s">
        <v>1</v>
      </c>
      <c r="F396" s="202" t="s">
        <v>555</v>
      </c>
      <c r="G396" s="199"/>
      <c r="H396" s="201" t="s">
        <v>1</v>
      </c>
      <c r="I396" s="203"/>
      <c r="J396" s="199"/>
      <c r="K396" s="199"/>
      <c r="L396" s="204"/>
      <c r="M396" s="205"/>
      <c r="N396" s="206"/>
      <c r="O396" s="206"/>
      <c r="P396" s="206"/>
      <c r="Q396" s="206"/>
      <c r="R396" s="206"/>
      <c r="S396" s="206"/>
      <c r="T396" s="207"/>
      <c r="AT396" s="208" t="s">
        <v>231</v>
      </c>
      <c r="AU396" s="208" t="s">
        <v>85</v>
      </c>
      <c r="AV396" s="12" t="s">
        <v>85</v>
      </c>
      <c r="AW396" s="12" t="s">
        <v>33</v>
      </c>
      <c r="AX396" s="12" t="s">
        <v>78</v>
      </c>
      <c r="AY396" s="208" t="s">
        <v>223</v>
      </c>
    </row>
    <row r="397" spans="1:65" s="13" customFormat="1" ht="11.25">
      <c r="B397" s="209"/>
      <c r="C397" s="210"/>
      <c r="D397" s="200" t="s">
        <v>231</v>
      </c>
      <c r="E397" s="211" t="s">
        <v>1</v>
      </c>
      <c r="F397" s="212" t="s">
        <v>556</v>
      </c>
      <c r="G397" s="210"/>
      <c r="H397" s="213">
        <v>22.2</v>
      </c>
      <c r="I397" s="214"/>
      <c r="J397" s="210"/>
      <c r="K397" s="210"/>
      <c r="L397" s="215"/>
      <c r="M397" s="216"/>
      <c r="N397" s="217"/>
      <c r="O397" s="217"/>
      <c r="P397" s="217"/>
      <c r="Q397" s="217"/>
      <c r="R397" s="217"/>
      <c r="S397" s="217"/>
      <c r="T397" s="218"/>
      <c r="AT397" s="219" t="s">
        <v>231</v>
      </c>
      <c r="AU397" s="219" t="s">
        <v>85</v>
      </c>
      <c r="AV397" s="13" t="s">
        <v>87</v>
      </c>
      <c r="AW397" s="13" t="s">
        <v>33</v>
      </c>
      <c r="AX397" s="13" t="s">
        <v>78</v>
      </c>
      <c r="AY397" s="219" t="s">
        <v>223</v>
      </c>
    </row>
    <row r="398" spans="1:65" s="14" customFormat="1" ht="11.25">
      <c r="B398" s="220"/>
      <c r="C398" s="221"/>
      <c r="D398" s="200" t="s">
        <v>231</v>
      </c>
      <c r="E398" s="222" t="s">
        <v>1</v>
      </c>
      <c r="F398" s="223" t="s">
        <v>237</v>
      </c>
      <c r="G398" s="221"/>
      <c r="H398" s="224">
        <v>138.44999999999999</v>
      </c>
      <c r="I398" s="225"/>
      <c r="J398" s="221"/>
      <c r="K398" s="221"/>
      <c r="L398" s="226"/>
      <c r="M398" s="227"/>
      <c r="N398" s="228"/>
      <c r="O398" s="228"/>
      <c r="P398" s="228"/>
      <c r="Q398" s="228"/>
      <c r="R398" s="228"/>
      <c r="S398" s="228"/>
      <c r="T398" s="229"/>
      <c r="AT398" s="230" t="s">
        <v>231</v>
      </c>
      <c r="AU398" s="230" t="s">
        <v>85</v>
      </c>
      <c r="AV398" s="14" t="s">
        <v>229</v>
      </c>
      <c r="AW398" s="14" t="s">
        <v>33</v>
      </c>
      <c r="AX398" s="14" t="s">
        <v>85</v>
      </c>
      <c r="AY398" s="230" t="s">
        <v>223</v>
      </c>
    </row>
    <row r="399" spans="1:65" s="2" customFormat="1" ht="24.2" customHeight="1">
      <c r="A399" s="34"/>
      <c r="B399" s="35"/>
      <c r="C399" s="231" t="s">
        <v>557</v>
      </c>
      <c r="D399" s="231" t="s">
        <v>268</v>
      </c>
      <c r="E399" s="232" t="s">
        <v>558</v>
      </c>
      <c r="F399" s="233" t="s">
        <v>559</v>
      </c>
      <c r="G399" s="234" t="s">
        <v>142</v>
      </c>
      <c r="H399" s="235">
        <v>145.37299999999999</v>
      </c>
      <c r="I399" s="236"/>
      <c r="J399" s="237">
        <f>ROUND(I399*H399,2)</f>
        <v>0</v>
      </c>
      <c r="K399" s="233" t="s">
        <v>228</v>
      </c>
      <c r="L399" s="238"/>
      <c r="M399" s="239" t="s">
        <v>1</v>
      </c>
      <c r="N399" s="240" t="s">
        <v>43</v>
      </c>
      <c r="O399" s="71"/>
      <c r="P399" s="194">
        <f>O399*H399</f>
        <v>0</v>
      </c>
      <c r="Q399" s="194">
        <v>3.0000000000000001E-5</v>
      </c>
      <c r="R399" s="194">
        <f>Q399*H399</f>
        <v>4.36119E-3</v>
      </c>
      <c r="S399" s="194">
        <v>0</v>
      </c>
      <c r="T399" s="195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6" t="s">
        <v>267</v>
      </c>
      <c r="AT399" s="196" t="s">
        <v>268</v>
      </c>
      <c r="AU399" s="196" t="s">
        <v>85</v>
      </c>
      <c r="AY399" s="17" t="s">
        <v>223</v>
      </c>
      <c r="BE399" s="197">
        <f>IF(N399="základní",J399,0)</f>
        <v>0</v>
      </c>
      <c r="BF399" s="197">
        <f>IF(N399="snížená",J399,0)</f>
        <v>0</v>
      </c>
      <c r="BG399" s="197">
        <f>IF(N399="zákl. přenesená",J399,0)</f>
        <v>0</v>
      </c>
      <c r="BH399" s="197">
        <f>IF(N399="sníž. přenesená",J399,0)</f>
        <v>0</v>
      </c>
      <c r="BI399" s="197">
        <f>IF(N399="nulová",J399,0)</f>
        <v>0</v>
      </c>
      <c r="BJ399" s="17" t="s">
        <v>85</v>
      </c>
      <c r="BK399" s="197">
        <f>ROUND(I399*H399,2)</f>
        <v>0</v>
      </c>
      <c r="BL399" s="17" t="s">
        <v>229</v>
      </c>
      <c r="BM399" s="196" t="s">
        <v>560</v>
      </c>
    </row>
    <row r="400" spans="1:65" s="12" customFormat="1" ht="11.25">
      <c r="B400" s="198"/>
      <c r="C400" s="199"/>
      <c r="D400" s="200" t="s">
        <v>231</v>
      </c>
      <c r="E400" s="201" t="s">
        <v>1</v>
      </c>
      <c r="F400" s="202" t="s">
        <v>545</v>
      </c>
      <c r="G400" s="199"/>
      <c r="H400" s="201" t="s">
        <v>1</v>
      </c>
      <c r="I400" s="203"/>
      <c r="J400" s="199"/>
      <c r="K400" s="199"/>
      <c r="L400" s="204"/>
      <c r="M400" s="205"/>
      <c r="N400" s="206"/>
      <c r="O400" s="206"/>
      <c r="P400" s="206"/>
      <c r="Q400" s="206"/>
      <c r="R400" s="206"/>
      <c r="S400" s="206"/>
      <c r="T400" s="207"/>
      <c r="AT400" s="208" t="s">
        <v>231</v>
      </c>
      <c r="AU400" s="208" t="s">
        <v>85</v>
      </c>
      <c r="AV400" s="12" t="s">
        <v>85</v>
      </c>
      <c r="AW400" s="12" t="s">
        <v>33</v>
      </c>
      <c r="AX400" s="12" t="s">
        <v>78</v>
      </c>
      <c r="AY400" s="208" t="s">
        <v>223</v>
      </c>
    </row>
    <row r="401" spans="1:65" s="13" customFormat="1" ht="11.25">
      <c r="B401" s="209"/>
      <c r="C401" s="210"/>
      <c r="D401" s="200" t="s">
        <v>231</v>
      </c>
      <c r="E401" s="211" t="s">
        <v>1</v>
      </c>
      <c r="F401" s="212" t="s">
        <v>546</v>
      </c>
      <c r="G401" s="210"/>
      <c r="H401" s="213">
        <v>28</v>
      </c>
      <c r="I401" s="214"/>
      <c r="J401" s="210"/>
      <c r="K401" s="210"/>
      <c r="L401" s="215"/>
      <c r="M401" s="216"/>
      <c r="N401" s="217"/>
      <c r="O401" s="217"/>
      <c r="P401" s="217"/>
      <c r="Q401" s="217"/>
      <c r="R401" s="217"/>
      <c r="S401" s="217"/>
      <c r="T401" s="218"/>
      <c r="AT401" s="219" t="s">
        <v>231</v>
      </c>
      <c r="AU401" s="219" t="s">
        <v>85</v>
      </c>
      <c r="AV401" s="13" t="s">
        <v>87</v>
      </c>
      <c r="AW401" s="13" t="s">
        <v>33</v>
      </c>
      <c r="AX401" s="13" t="s">
        <v>78</v>
      </c>
      <c r="AY401" s="219" t="s">
        <v>223</v>
      </c>
    </row>
    <row r="402" spans="1:65" s="13" customFormat="1" ht="11.25">
      <c r="B402" s="209"/>
      <c r="C402" s="210"/>
      <c r="D402" s="200" t="s">
        <v>231</v>
      </c>
      <c r="E402" s="211" t="s">
        <v>1</v>
      </c>
      <c r="F402" s="212" t="s">
        <v>547</v>
      </c>
      <c r="G402" s="210"/>
      <c r="H402" s="213">
        <v>10</v>
      </c>
      <c r="I402" s="214"/>
      <c r="J402" s="210"/>
      <c r="K402" s="210"/>
      <c r="L402" s="215"/>
      <c r="M402" s="216"/>
      <c r="N402" s="217"/>
      <c r="O402" s="217"/>
      <c r="P402" s="217"/>
      <c r="Q402" s="217"/>
      <c r="R402" s="217"/>
      <c r="S402" s="217"/>
      <c r="T402" s="218"/>
      <c r="AT402" s="219" t="s">
        <v>231</v>
      </c>
      <c r="AU402" s="219" t="s">
        <v>85</v>
      </c>
      <c r="AV402" s="13" t="s">
        <v>87</v>
      </c>
      <c r="AW402" s="13" t="s">
        <v>33</v>
      </c>
      <c r="AX402" s="13" t="s">
        <v>78</v>
      </c>
      <c r="AY402" s="219" t="s">
        <v>223</v>
      </c>
    </row>
    <row r="403" spans="1:65" s="13" customFormat="1" ht="11.25">
      <c r="B403" s="209"/>
      <c r="C403" s="210"/>
      <c r="D403" s="200" t="s">
        <v>231</v>
      </c>
      <c r="E403" s="211" t="s">
        <v>1</v>
      </c>
      <c r="F403" s="212" t="s">
        <v>548</v>
      </c>
      <c r="G403" s="210"/>
      <c r="H403" s="213">
        <v>9.6</v>
      </c>
      <c r="I403" s="214"/>
      <c r="J403" s="210"/>
      <c r="K403" s="210"/>
      <c r="L403" s="215"/>
      <c r="M403" s="216"/>
      <c r="N403" s="217"/>
      <c r="O403" s="217"/>
      <c r="P403" s="217"/>
      <c r="Q403" s="217"/>
      <c r="R403" s="217"/>
      <c r="S403" s="217"/>
      <c r="T403" s="218"/>
      <c r="AT403" s="219" t="s">
        <v>231</v>
      </c>
      <c r="AU403" s="219" t="s">
        <v>85</v>
      </c>
      <c r="AV403" s="13" t="s">
        <v>87</v>
      </c>
      <c r="AW403" s="13" t="s">
        <v>33</v>
      </c>
      <c r="AX403" s="13" t="s">
        <v>78</v>
      </c>
      <c r="AY403" s="219" t="s">
        <v>223</v>
      </c>
    </row>
    <row r="404" spans="1:65" s="13" customFormat="1" ht="11.25">
      <c r="B404" s="209"/>
      <c r="C404" s="210"/>
      <c r="D404" s="200" t="s">
        <v>231</v>
      </c>
      <c r="E404" s="211" t="s">
        <v>1</v>
      </c>
      <c r="F404" s="212" t="s">
        <v>549</v>
      </c>
      <c r="G404" s="210"/>
      <c r="H404" s="213">
        <v>14.85</v>
      </c>
      <c r="I404" s="214"/>
      <c r="J404" s="210"/>
      <c r="K404" s="210"/>
      <c r="L404" s="215"/>
      <c r="M404" s="216"/>
      <c r="N404" s="217"/>
      <c r="O404" s="217"/>
      <c r="P404" s="217"/>
      <c r="Q404" s="217"/>
      <c r="R404" s="217"/>
      <c r="S404" s="217"/>
      <c r="T404" s="218"/>
      <c r="AT404" s="219" t="s">
        <v>231</v>
      </c>
      <c r="AU404" s="219" t="s">
        <v>85</v>
      </c>
      <c r="AV404" s="13" t="s">
        <v>87</v>
      </c>
      <c r="AW404" s="13" t="s">
        <v>33</v>
      </c>
      <c r="AX404" s="13" t="s">
        <v>78</v>
      </c>
      <c r="AY404" s="219" t="s">
        <v>223</v>
      </c>
    </row>
    <row r="405" spans="1:65" s="13" customFormat="1" ht="11.25">
      <c r="B405" s="209"/>
      <c r="C405" s="210"/>
      <c r="D405" s="200" t="s">
        <v>231</v>
      </c>
      <c r="E405" s="211" t="s">
        <v>1</v>
      </c>
      <c r="F405" s="212" t="s">
        <v>550</v>
      </c>
      <c r="G405" s="210"/>
      <c r="H405" s="213">
        <v>2</v>
      </c>
      <c r="I405" s="214"/>
      <c r="J405" s="210"/>
      <c r="K405" s="210"/>
      <c r="L405" s="215"/>
      <c r="M405" s="216"/>
      <c r="N405" s="217"/>
      <c r="O405" s="217"/>
      <c r="P405" s="217"/>
      <c r="Q405" s="217"/>
      <c r="R405" s="217"/>
      <c r="S405" s="217"/>
      <c r="T405" s="218"/>
      <c r="AT405" s="219" t="s">
        <v>231</v>
      </c>
      <c r="AU405" s="219" t="s">
        <v>85</v>
      </c>
      <c r="AV405" s="13" t="s">
        <v>87</v>
      </c>
      <c r="AW405" s="13" t="s">
        <v>33</v>
      </c>
      <c r="AX405" s="13" t="s">
        <v>78</v>
      </c>
      <c r="AY405" s="219" t="s">
        <v>223</v>
      </c>
    </row>
    <row r="406" spans="1:65" s="13" customFormat="1" ht="11.25">
      <c r="B406" s="209"/>
      <c r="C406" s="210"/>
      <c r="D406" s="200" t="s">
        <v>231</v>
      </c>
      <c r="E406" s="211" t="s">
        <v>1</v>
      </c>
      <c r="F406" s="212" t="s">
        <v>551</v>
      </c>
      <c r="G406" s="210"/>
      <c r="H406" s="213">
        <v>24</v>
      </c>
      <c r="I406" s="214"/>
      <c r="J406" s="210"/>
      <c r="K406" s="210"/>
      <c r="L406" s="215"/>
      <c r="M406" s="216"/>
      <c r="N406" s="217"/>
      <c r="O406" s="217"/>
      <c r="P406" s="217"/>
      <c r="Q406" s="217"/>
      <c r="R406" s="217"/>
      <c r="S406" s="217"/>
      <c r="T406" s="218"/>
      <c r="AT406" s="219" t="s">
        <v>231</v>
      </c>
      <c r="AU406" s="219" t="s">
        <v>85</v>
      </c>
      <c r="AV406" s="13" t="s">
        <v>87</v>
      </c>
      <c r="AW406" s="13" t="s">
        <v>33</v>
      </c>
      <c r="AX406" s="13" t="s">
        <v>78</v>
      </c>
      <c r="AY406" s="219" t="s">
        <v>223</v>
      </c>
    </row>
    <row r="407" spans="1:65" s="13" customFormat="1" ht="11.25">
      <c r="B407" s="209"/>
      <c r="C407" s="210"/>
      <c r="D407" s="200" t="s">
        <v>231</v>
      </c>
      <c r="E407" s="211" t="s">
        <v>1</v>
      </c>
      <c r="F407" s="212" t="s">
        <v>552</v>
      </c>
      <c r="G407" s="210"/>
      <c r="H407" s="213">
        <v>5</v>
      </c>
      <c r="I407" s="214"/>
      <c r="J407" s="210"/>
      <c r="K407" s="210"/>
      <c r="L407" s="215"/>
      <c r="M407" s="216"/>
      <c r="N407" s="217"/>
      <c r="O407" s="217"/>
      <c r="P407" s="217"/>
      <c r="Q407" s="217"/>
      <c r="R407" s="217"/>
      <c r="S407" s="217"/>
      <c r="T407" s="218"/>
      <c r="AT407" s="219" t="s">
        <v>231</v>
      </c>
      <c r="AU407" s="219" t="s">
        <v>85</v>
      </c>
      <c r="AV407" s="13" t="s">
        <v>87</v>
      </c>
      <c r="AW407" s="13" t="s">
        <v>33</v>
      </c>
      <c r="AX407" s="13" t="s">
        <v>78</v>
      </c>
      <c r="AY407" s="219" t="s">
        <v>223</v>
      </c>
    </row>
    <row r="408" spans="1:65" s="13" customFormat="1" ht="11.25">
      <c r="B408" s="209"/>
      <c r="C408" s="210"/>
      <c r="D408" s="200" t="s">
        <v>231</v>
      </c>
      <c r="E408" s="211" t="s">
        <v>1</v>
      </c>
      <c r="F408" s="212" t="s">
        <v>553</v>
      </c>
      <c r="G408" s="210"/>
      <c r="H408" s="213">
        <v>15.6</v>
      </c>
      <c r="I408" s="214"/>
      <c r="J408" s="210"/>
      <c r="K408" s="210"/>
      <c r="L408" s="215"/>
      <c r="M408" s="216"/>
      <c r="N408" s="217"/>
      <c r="O408" s="217"/>
      <c r="P408" s="217"/>
      <c r="Q408" s="217"/>
      <c r="R408" s="217"/>
      <c r="S408" s="217"/>
      <c r="T408" s="218"/>
      <c r="AT408" s="219" t="s">
        <v>231</v>
      </c>
      <c r="AU408" s="219" t="s">
        <v>85</v>
      </c>
      <c r="AV408" s="13" t="s">
        <v>87</v>
      </c>
      <c r="AW408" s="13" t="s">
        <v>33</v>
      </c>
      <c r="AX408" s="13" t="s">
        <v>78</v>
      </c>
      <c r="AY408" s="219" t="s">
        <v>223</v>
      </c>
    </row>
    <row r="409" spans="1:65" s="13" customFormat="1" ht="11.25">
      <c r="B409" s="209"/>
      <c r="C409" s="210"/>
      <c r="D409" s="200" t="s">
        <v>231</v>
      </c>
      <c r="E409" s="211" t="s">
        <v>1</v>
      </c>
      <c r="F409" s="212" t="s">
        <v>554</v>
      </c>
      <c r="G409" s="210"/>
      <c r="H409" s="213">
        <v>7.2</v>
      </c>
      <c r="I409" s="214"/>
      <c r="J409" s="210"/>
      <c r="K409" s="210"/>
      <c r="L409" s="215"/>
      <c r="M409" s="216"/>
      <c r="N409" s="217"/>
      <c r="O409" s="217"/>
      <c r="P409" s="217"/>
      <c r="Q409" s="217"/>
      <c r="R409" s="217"/>
      <c r="S409" s="217"/>
      <c r="T409" s="218"/>
      <c r="AT409" s="219" t="s">
        <v>231</v>
      </c>
      <c r="AU409" s="219" t="s">
        <v>85</v>
      </c>
      <c r="AV409" s="13" t="s">
        <v>87</v>
      </c>
      <c r="AW409" s="13" t="s">
        <v>33</v>
      </c>
      <c r="AX409" s="13" t="s">
        <v>78</v>
      </c>
      <c r="AY409" s="219" t="s">
        <v>223</v>
      </c>
    </row>
    <row r="410" spans="1:65" s="15" customFormat="1" ht="11.25">
      <c r="B410" s="245"/>
      <c r="C410" s="246"/>
      <c r="D410" s="200" t="s">
        <v>231</v>
      </c>
      <c r="E410" s="247" t="s">
        <v>1</v>
      </c>
      <c r="F410" s="248" t="s">
        <v>479</v>
      </c>
      <c r="G410" s="246"/>
      <c r="H410" s="249">
        <v>116.25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AT410" s="255" t="s">
        <v>231</v>
      </c>
      <c r="AU410" s="255" t="s">
        <v>85</v>
      </c>
      <c r="AV410" s="15" t="s">
        <v>95</v>
      </c>
      <c r="AW410" s="15" t="s">
        <v>33</v>
      </c>
      <c r="AX410" s="15" t="s">
        <v>78</v>
      </c>
      <c r="AY410" s="255" t="s">
        <v>223</v>
      </c>
    </row>
    <row r="411" spans="1:65" s="12" customFormat="1" ht="11.25">
      <c r="B411" s="198"/>
      <c r="C411" s="199"/>
      <c r="D411" s="200" t="s">
        <v>231</v>
      </c>
      <c r="E411" s="201" t="s">
        <v>1</v>
      </c>
      <c r="F411" s="202" t="s">
        <v>555</v>
      </c>
      <c r="G411" s="199"/>
      <c r="H411" s="201" t="s">
        <v>1</v>
      </c>
      <c r="I411" s="203"/>
      <c r="J411" s="199"/>
      <c r="K411" s="199"/>
      <c r="L411" s="204"/>
      <c r="M411" s="205"/>
      <c r="N411" s="206"/>
      <c r="O411" s="206"/>
      <c r="P411" s="206"/>
      <c r="Q411" s="206"/>
      <c r="R411" s="206"/>
      <c r="S411" s="206"/>
      <c r="T411" s="207"/>
      <c r="AT411" s="208" t="s">
        <v>231</v>
      </c>
      <c r="AU411" s="208" t="s">
        <v>85</v>
      </c>
      <c r="AV411" s="12" t="s">
        <v>85</v>
      </c>
      <c r="AW411" s="12" t="s">
        <v>33</v>
      </c>
      <c r="AX411" s="12" t="s">
        <v>78</v>
      </c>
      <c r="AY411" s="208" t="s">
        <v>223</v>
      </c>
    </row>
    <row r="412" spans="1:65" s="13" customFormat="1" ht="11.25">
      <c r="B412" s="209"/>
      <c r="C412" s="210"/>
      <c r="D412" s="200" t="s">
        <v>231</v>
      </c>
      <c r="E412" s="211" t="s">
        <v>1</v>
      </c>
      <c r="F412" s="212" t="s">
        <v>556</v>
      </c>
      <c r="G412" s="210"/>
      <c r="H412" s="213">
        <v>22.2</v>
      </c>
      <c r="I412" s="214"/>
      <c r="J412" s="210"/>
      <c r="K412" s="210"/>
      <c r="L412" s="215"/>
      <c r="M412" s="216"/>
      <c r="N412" s="217"/>
      <c r="O412" s="217"/>
      <c r="P412" s="217"/>
      <c r="Q412" s="217"/>
      <c r="R412" s="217"/>
      <c r="S412" s="217"/>
      <c r="T412" s="218"/>
      <c r="AT412" s="219" t="s">
        <v>231</v>
      </c>
      <c r="AU412" s="219" t="s">
        <v>85</v>
      </c>
      <c r="AV412" s="13" t="s">
        <v>87</v>
      </c>
      <c r="AW412" s="13" t="s">
        <v>33</v>
      </c>
      <c r="AX412" s="13" t="s">
        <v>78</v>
      </c>
      <c r="AY412" s="219" t="s">
        <v>223</v>
      </c>
    </row>
    <row r="413" spans="1:65" s="14" customFormat="1" ht="11.25">
      <c r="B413" s="220"/>
      <c r="C413" s="221"/>
      <c r="D413" s="200" t="s">
        <v>231</v>
      </c>
      <c r="E413" s="222" t="s">
        <v>1</v>
      </c>
      <c r="F413" s="223" t="s">
        <v>237</v>
      </c>
      <c r="G413" s="221"/>
      <c r="H413" s="224">
        <v>138.44999999999999</v>
      </c>
      <c r="I413" s="225"/>
      <c r="J413" s="221"/>
      <c r="K413" s="221"/>
      <c r="L413" s="226"/>
      <c r="M413" s="227"/>
      <c r="N413" s="228"/>
      <c r="O413" s="228"/>
      <c r="P413" s="228"/>
      <c r="Q413" s="228"/>
      <c r="R413" s="228"/>
      <c r="S413" s="228"/>
      <c r="T413" s="229"/>
      <c r="AT413" s="230" t="s">
        <v>231</v>
      </c>
      <c r="AU413" s="230" t="s">
        <v>85</v>
      </c>
      <c r="AV413" s="14" t="s">
        <v>229</v>
      </c>
      <c r="AW413" s="14" t="s">
        <v>33</v>
      </c>
      <c r="AX413" s="14" t="s">
        <v>85</v>
      </c>
      <c r="AY413" s="230" t="s">
        <v>223</v>
      </c>
    </row>
    <row r="414" spans="1:65" s="13" customFormat="1" ht="11.25">
      <c r="B414" s="209"/>
      <c r="C414" s="210"/>
      <c r="D414" s="200" t="s">
        <v>231</v>
      </c>
      <c r="E414" s="210"/>
      <c r="F414" s="212" t="s">
        <v>561</v>
      </c>
      <c r="G414" s="210"/>
      <c r="H414" s="213">
        <v>145.37299999999999</v>
      </c>
      <c r="I414" s="214"/>
      <c r="J414" s="210"/>
      <c r="K414" s="210"/>
      <c r="L414" s="215"/>
      <c r="M414" s="216"/>
      <c r="N414" s="217"/>
      <c r="O414" s="217"/>
      <c r="P414" s="217"/>
      <c r="Q414" s="217"/>
      <c r="R414" s="217"/>
      <c r="S414" s="217"/>
      <c r="T414" s="218"/>
      <c r="AT414" s="219" t="s">
        <v>231</v>
      </c>
      <c r="AU414" s="219" t="s">
        <v>85</v>
      </c>
      <c r="AV414" s="13" t="s">
        <v>87</v>
      </c>
      <c r="AW414" s="13" t="s">
        <v>4</v>
      </c>
      <c r="AX414" s="13" t="s">
        <v>85</v>
      </c>
      <c r="AY414" s="219" t="s">
        <v>223</v>
      </c>
    </row>
    <row r="415" spans="1:65" s="2" customFormat="1" ht="24.2" customHeight="1">
      <c r="A415" s="34"/>
      <c r="B415" s="35"/>
      <c r="C415" s="231" t="s">
        <v>562</v>
      </c>
      <c r="D415" s="231" t="s">
        <v>268</v>
      </c>
      <c r="E415" s="232" t="s">
        <v>563</v>
      </c>
      <c r="F415" s="233" t="s">
        <v>564</v>
      </c>
      <c r="G415" s="234" t="s">
        <v>142</v>
      </c>
      <c r="H415" s="235">
        <v>122.063</v>
      </c>
      <c r="I415" s="236"/>
      <c r="J415" s="237">
        <f>ROUND(I415*H415,2)</f>
        <v>0</v>
      </c>
      <c r="K415" s="233" t="s">
        <v>228</v>
      </c>
      <c r="L415" s="238"/>
      <c r="M415" s="239" t="s">
        <v>1</v>
      </c>
      <c r="N415" s="240" t="s">
        <v>43</v>
      </c>
      <c r="O415" s="71"/>
      <c r="P415" s="194">
        <f>O415*H415</f>
        <v>0</v>
      </c>
      <c r="Q415" s="194">
        <v>4.0000000000000003E-5</v>
      </c>
      <c r="R415" s="194">
        <f>Q415*H415</f>
        <v>4.8825200000000004E-3</v>
      </c>
      <c r="S415" s="194">
        <v>0</v>
      </c>
      <c r="T415" s="195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6" t="s">
        <v>267</v>
      </c>
      <c r="AT415" s="196" t="s">
        <v>268</v>
      </c>
      <c r="AU415" s="196" t="s">
        <v>85</v>
      </c>
      <c r="AY415" s="17" t="s">
        <v>223</v>
      </c>
      <c r="BE415" s="197">
        <f>IF(N415="základní",J415,0)</f>
        <v>0</v>
      </c>
      <c r="BF415" s="197">
        <f>IF(N415="snížená",J415,0)</f>
        <v>0</v>
      </c>
      <c r="BG415" s="197">
        <f>IF(N415="zákl. přenesená",J415,0)</f>
        <v>0</v>
      </c>
      <c r="BH415" s="197">
        <f>IF(N415="sníž. přenesená",J415,0)</f>
        <v>0</v>
      </c>
      <c r="BI415" s="197">
        <f>IF(N415="nulová",J415,0)</f>
        <v>0</v>
      </c>
      <c r="BJ415" s="17" t="s">
        <v>85</v>
      </c>
      <c r="BK415" s="197">
        <f>ROUND(I415*H415,2)</f>
        <v>0</v>
      </c>
      <c r="BL415" s="17" t="s">
        <v>229</v>
      </c>
      <c r="BM415" s="196" t="s">
        <v>565</v>
      </c>
    </row>
    <row r="416" spans="1:65" s="13" customFormat="1" ht="11.25">
      <c r="B416" s="209"/>
      <c r="C416" s="210"/>
      <c r="D416" s="200" t="s">
        <v>231</v>
      </c>
      <c r="E416" s="211" t="s">
        <v>1</v>
      </c>
      <c r="F416" s="212" t="s">
        <v>140</v>
      </c>
      <c r="G416" s="210"/>
      <c r="H416" s="213">
        <v>116.25</v>
      </c>
      <c r="I416" s="214"/>
      <c r="J416" s="210"/>
      <c r="K416" s="210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231</v>
      </c>
      <c r="AU416" s="219" t="s">
        <v>85</v>
      </c>
      <c r="AV416" s="13" t="s">
        <v>87</v>
      </c>
      <c r="AW416" s="13" t="s">
        <v>33</v>
      </c>
      <c r="AX416" s="13" t="s">
        <v>85</v>
      </c>
      <c r="AY416" s="219" t="s">
        <v>223</v>
      </c>
    </row>
    <row r="417" spans="1:65" s="13" customFormat="1" ht="11.25">
      <c r="B417" s="209"/>
      <c r="C417" s="210"/>
      <c r="D417" s="200" t="s">
        <v>231</v>
      </c>
      <c r="E417" s="210"/>
      <c r="F417" s="212" t="s">
        <v>566</v>
      </c>
      <c r="G417" s="210"/>
      <c r="H417" s="213">
        <v>122.063</v>
      </c>
      <c r="I417" s="214"/>
      <c r="J417" s="210"/>
      <c r="K417" s="210"/>
      <c r="L417" s="215"/>
      <c r="M417" s="216"/>
      <c r="N417" s="217"/>
      <c r="O417" s="217"/>
      <c r="P417" s="217"/>
      <c r="Q417" s="217"/>
      <c r="R417" s="217"/>
      <c r="S417" s="217"/>
      <c r="T417" s="218"/>
      <c r="AT417" s="219" t="s">
        <v>231</v>
      </c>
      <c r="AU417" s="219" t="s">
        <v>85</v>
      </c>
      <c r="AV417" s="13" t="s">
        <v>87</v>
      </c>
      <c r="AW417" s="13" t="s">
        <v>4</v>
      </c>
      <c r="AX417" s="13" t="s">
        <v>85</v>
      </c>
      <c r="AY417" s="219" t="s">
        <v>223</v>
      </c>
    </row>
    <row r="418" spans="1:65" s="2" customFormat="1" ht="24.2" customHeight="1">
      <c r="A418" s="34"/>
      <c r="B418" s="35"/>
      <c r="C418" s="185" t="s">
        <v>567</v>
      </c>
      <c r="D418" s="185" t="s">
        <v>224</v>
      </c>
      <c r="E418" s="186" t="s">
        <v>568</v>
      </c>
      <c r="F418" s="187" t="s">
        <v>569</v>
      </c>
      <c r="G418" s="188" t="s">
        <v>146</v>
      </c>
      <c r="H418" s="189">
        <v>43.951999999999998</v>
      </c>
      <c r="I418" s="190"/>
      <c r="J418" s="191">
        <f>ROUND(I418*H418,2)</f>
        <v>0</v>
      </c>
      <c r="K418" s="187" t="s">
        <v>485</v>
      </c>
      <c r="L418" s="39"/>
      <c r="M418" s="192" t="s">
        <v>1</v>
      </c>
      <c r="N418" s="193" t="s">
        <v>43</v>
      </c>
      <c r="O418" s="71"/>
      <c r="P418" s="194">
        <f>O418*H418</f>
        <v>0</v>
      </c>
      <c r="Q418" s="194">
        <v>6.28E-3</v>
      </c>
      <c r="R418" s="194">
        <f>Q418*H418</f>
        <v>0.27601855999999997</v>
      </c>
      <c r="S418" s="194">
        <v>0</v>
      </c>
      <c r="T418" s="195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6" t="s">
        <v>229</v>
      </c>
      <c r="AT418" s="196" t="s">
        <v>224</v>
      </c>
      <c r="AU418" s="196" t="s">
        <v>85</v>
      </c>
      <c r="AY418" s="17" t="s">
        <v>223</v>
      </c>
      <c r="BE418" s="197">
        <f>IF(N418="základní",J418,0)</f>
        <v>0</v>
      </c>
      <c r="BF418" s="197">
        <f>IF(N418="snížená",J418,0)</f>
        <v>0</v>
      </c>
      <c r="BG418" s="197">
        <f>IF(N418="zákl. přenesená",J418,0)</f>
        <v>0</v>
      </c>
      <c r="BH418" s="197">
        <f>IF(N418="sníž. přenesená",J418,0)</f>
        <v>0</v>
      </c>
      <c r="BI418" s="197">
        <f>IF(N418="nulová",J418,0)</f>
        <v>0</v>
      </c>
      <c r="BJ418" s="17" t="s">
        <v>85</v>
      </c>
      <c r="BK418" s="197">
        <f>ROUND(I418*H418,2)</f>
        <v>0</v>
      </c>
      <c r="BL418" s="17" t="s">
        <v>229</v>
      </c>
      <c r="BM418" s="196" t="s">
        <v>570</v>
      </c>
    </row>
    <row r="419" spans="1:65" s="12" customFormat="1" ht="11.25">
      <c r="B419" s="198"/>
      <c r="C419" s="199"/>
      <c r="D419" s="200" t="s">
        <v>231</v>
      </c>
      <c r="E419" s="201" t="s">
        <v>1</v>
      </c>
      <c r="F419" s="202" t="s">
        <v>571</v>
      </c>
      <c r="G419" s="199"/>
      <c r="H419" s="201" t="s">
        <v>1</v>
      </c>
      <c r="I419" s="203"/>
      <c r="J419" s="199"/>
      <c r="K419" s="199"/>
      <c r="L419" s="204"/>
      <c r="M419" s="205"/>
      <c r="N419" s="206"/>
      <c r="O419" s="206"/>
      <c r="P419" s="206"/>
      <c r="Q419" s="206"/>
      <c r="R419" s="206"/>
      <c r="S419" s="206"/>
      <c r="T419" s="207"/>
      <c r="AT419" s="208" t="s">
        <v>231</v>
      </c>
      <c r="AU419" s="208" t="s">
        <v>85</v>
      </c>
      <c r="AV419" s="12" t="s">
        <v>85</v>
      </c>
      <c r="AW419" s="12" t="s">
        <v>33</v>
      </c>
      <c r="AX419" s="12" t="s">
        <v>78</v>
      </c>
      <c r="AY419" s="208" t="s">
        <v>223</v>
      </c>
    </row>
    <row r="420" spans="1:65" s="12" customFormat="1" ht="11.25">
      <c r="B420" s="198"/>
      <c r="C420" s="199"/>
      <c r="D420" s="200" t="s">
        <v>231</v>
      </c>
      <c r="E420" s="201" t="s">
        <v>1</v>
      </c>
      <c r="F420" s="202" t="s">
        <v>572</v>
      </c>
      <c r="G420" s="199"/>
      <c r="H420" s="201" t="s">
        <v>1</v>
      </c>
      <c r="I420" s="203"/>
      <c r="J420" s="199"/>
      <c r="K420" s="199"/>
      <c r="L420" s="204"/>
      <c r="M420" s="205"/>
      <c r="N420" s="206"/>
      <c r="O420" s="206"/>
      <c r="P420" s="206"/>
      <c r="Q420" s="206"/>
      <c r="R420" s="206"/>
      <c r="S420" s="206"/>
      <c r="T420" s="207"/>
      <c r="AT420" s="208" t="s">
        <v>231</v>
      </c>
      <c r="AU420" s="208" t="s">
        <v>85</v>
      </c>
      <c r="AV420" s="12" t="s">
        <v>85</v>
      </c>
      <c r="AW420" s="12" t="s">
        <v>33</v>
      </c>
      <c r="AX420" s="12" t="s">
        <v>78</v>
      </c>
      <c r="AY420" s="208" t="s">
        <v>223</v>
      </c>
    </row>
    <row r="421" spans="1:65" s="13" customFormat="1" ht="11.25">
      <c r="B421" s="209"/>
      <c r="C421" s="210"/>
      <c r="D421" s="200" t="s">
        <v>231</v>
      </c>
      <c r="E421" s="211" t="s">
        <v>1</v>
      </c>
      <c r="F421" s="212" t="s">
        <v>573</v>
      </c>
      <c r="G421" s="210"/>
      <c r="H421" s="213">
        <v>13.84</v>
      </c>
      <c r="I421" s="214"/>
      <c r="J421" s="210"/>
      <c r="K421" s="210"/>
      <c r="L421" s="215"/>
      <c r="M421" s="216"/>
      <c r="N421" s="217"/>
      <c r="O421" s="217"/>
      <c r="P421" s="217"/>
      <c r="Q421" s="217"/>
      <c r="R421" s="217"/>
      <c r="S421" s="217"/>
      <c r="T421" s="218"/>
      <c r="AT421" s="219" t="s">
        <v>231</v>
      </c>
      <c r="AU421" s="219" t="s">
        <v>85</v>
      </c>
      <c r="AV421" s="13" t="s">
        <v>87</v>
      </c>
      <c r="AW421" s="13" t="s">
        <v>33</v>
      </c>
      <c r="AX421" s="13" t="s">
        <v>78</v>
      </c>
      <c r="AY421" s="219" t="s">
        <v>223</v>
      </c>
    </row>
    <row r="422" spans="1:65" s="12" customFormat="1" ht="11.25">
      <c r="B422" s="198"/>
      <c r="C422" s="199"/>
      <c r="D422" s="200" t="s">
        <v>231</v>
      </c>
      <c r="E422" s="201" t="s">
        <v>1</v>
      </c>
      <c r="F422" s="202" t="s">
        <v>574</v>
      </c>
      <c r="G422" s="199"/>
      <c r="H422" s="201" t="s">
        <v>1</v>
      </c>
      <c r="I422" s="203"/>
      <c r="J422" s="199"/>
      <c r="K422" s="199"/>
      <c r="L422" s="204"/>
      <c r="M422" s="205"/>
      <c r="N422" s="206"/>
      <c r="O422" s="206"/>
      <c r="P422" s="206"/>
      <c r="Q422" s="206"/>
      <c r="R422" s="206"/>
      <c r="S422" s="206"/>
      <c r="T422" s="207"/>
      <c r="AT422" s="208" t="s">
        <v>231</v>
      </c>
      <c r="AU422" s="208" t="s">
        <v>85</v>
      </c>
      <c r="AV422" s="12" t="s">
        <v>85</v>
      </c>
      <c r="AW422" s="12" t="s">
        <v>33</v>
      </c>
      <c r="AX422" s="12" t="s">
        <v>78</v>
      </c>
      <c r="AY422" s="208" t="s">
        <v>223</v>
      </c>
    </row>
    <row r="423" spans="1:65" s="13" customFormat="1" ht="11.25">
      <c r="B423" s="209"/>
      <c r="C423" s="210"/>
      <c r="D423" s="200" t="s">
        <v>231</v>
      </c>
      <c r="E423" s="211" t="s">
        <v>1</v>
      </c>
      <c r="F423" s="212" t="s">
        <v>575</v>
      </c>
      <c r="G423" s="210"/>
      <c r="H423" s="213">
        <v>17</v>
      </c>
      <c r="I423" s="214"/>
      <c r="J423" s="210"/>
      <c r="K423" s="210"/>
      <c r="L423" s="215"/>
      <c r="M423" s="216"/>
      <c r="N423" s="217"/>
      <c r="O423" s="217"/>
      <c r="P423" s="217"/>
      <c r="Q423" s="217"/>
      <c r="R423" s="217"/>
      <c r="S423" s="217"/>
      <c r="T423" s="218"/>
      <c r="AT423" s="219" t="s">
        <v>231</v>
      </c>
      <c r="AU423" s="219" t="s">
        <v>85</v>
      </c>
      <c r="AV423" s="13" t="s">
        <v>87</v>
      </c>
      <c r="AW423" s="13" t="s">
        <v>33</v>
      </c>
      <c r="AX423" s="13" t="s">
        <v>78</v>
      </c>
      <c r="AY423" s="219" t="s">
        <v>223</v>
      </c>
    </row>
    <row r="424" spans="1:65" s="12" customFormat="1" ht="11.25">
      <c r="B424" s="198"/>
      <c r="C424" s="199"/>
      <c r="D424" s="200" t="s">
        <v>231</v>
      </c>
      <c r="E424" s="201" t="s">
        <v>1</v>
      </c>
      <c r="F424" s="202" t="s">
        <v>576</v>
      </c>
      <c r="G424" s="199"/>
      <c r="H424" s="201" t="s">
        <v>1</v>
      </c>
      <c r="I424" s="203"/>
      <c r="J424" s="199"/>
      <c r="K424" s="199"/>
      <c r="L424" s="204"/>
      <c r="M424" s="205"/>
      <c r="N424" s="206"/>
      <c r="O424" s="206"/>
      <c r="P424" s="206"/>
      <c r="Q424" s="206"/>
      <c r="R424" s="206"/>
      <c r="S424" s="206"/>
      <c r="T424" s="207"/>
      <c r="AT424" s="208" t="s">
        <v>231</v>
      </c>
      <c r="AU424" s="208" t="s">
        <v>85</v>
      </c>
      <c r="AV424" s="12" t="s">
        <v>85</v>
      </c>
      <c r="AW424" s="12" t="s">
        <v>33</v>
      </c>
      <c r="AX424" s="12" t="s">
        <v>78</v>
      </c>
      <c r="AY424" s="208" t="s">
        <v>223</v>
      </c>
    </row>
    <row r="425" spans="1:65" s="13" customFormat="1" ht="11.25">
      <c r="B425" s="209"/>
      <c r="C425" s="210"/>
      <c r="D425" s="200" t="s">
        <v>231</v>
      </c>
      <c r="E425" s="211" t="s">
        <v>1</v>
      </c>
      <c r="F425" s="212" t="s">
        <v>577</v>
      </c>
      <c r="G425" s="210"/>
      <c r="H425" s="213">
        <v>5.81</v>
      </c>
      <c r="I425" s="214"/>
      <c r="J425" s="210"/>
      <c r="K425" s="210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231</v>
      </c>
      <c r="AU425" s="219" t="s">
        <v>85</v>
      </c>
      <c r="AV425" s="13" t="s">
        <v>87</v>
      </c>
      <c r="AW425" s="13" t="s">
        <v>33</v>
      </c>
      <c r="AX425" s="13" t="s">
        <v>78</v>
      </c>
      <c r="AY425" s="219" t="s">
        <v>223</v>
      </c>
    </row>
    <row r="426" spans="1:65" s="12" customFormat="1" ht="11.25">
      <c r="B426" s="198"/>
      <c r="C426" s="199"/>
      <c r="D426" s="200" t="s">
        <v>231</v>
      </c>
      <c r="E426" s="201" t="s">
        <v>1</v>
      </c>
      <c r="F426" s="202" t="s">
        <v>578</v>
      </c>
      <c r="G426" s="199"/>
      <c r="H426" s="201" t="s">
        <v>1</v>
      </c>
      <c r="I426" s="203"/>
      <c r="J426" s="199"/>
      <c r="K426" s="199"/>
      <c r="L426" s="204"/>
      <c r="M426" s="205"/>
      <c r="N426" s="206"/>
      <c r="O426" s="206"/>
      <c r="P426" s="206"/>
      <c r="Q426" s="206"/>
      <c r="R426" s="206"/>
      <c r="S426" s="206"/>
      <c r="T426" s="207"/>
      <c r="AT426" s="208" t="s">
        <v>231</v>
      </c>
      <c r="AU426" s="208" t="s">
        <v>85</v>
      </c>
      <c r="AV426" s="12" t="s">
        <v>85</v>
      </c>
      <c r="AW426" s="12" t="s">
        <v>33</v>
      </c>
      <c r="AX426" s="12" t="s">
        <v>78</v>
      </c>
      <c r="AY426" s="208" t="s">
        <v>223</v>
      </c>
    </row>
    <row r="427" spans="1:65" s="13" customFormat="1" ht="11.25">
      <c r="B427" s="209"/>
      <c r="C427" s="210"/>
      <c r="D427" s="200" t="s">
        <v>231</v>
      </c>
      <c r="E427" s="211" t="s">
        <v>1</v>
      </c>
      <c r="F427" s="212" t="s">
        <v>579</v>
      </c>
      <c r="G427" s="210"/>
      <c r="H427" s="213">
        <v>3.72</v>
      </c>
      <c r="I427" s="214"/>
      <c r="J427" s="210"/>
      <c r="K427" s="210"/>
      <c r="L427" s="215"/>
      <c r="M427" s="216"/>
      <c r="N427" s="217"/>
      <c r="O427" s="217"/>
      <c r="P427" s="217"/>
      <c r="Q427" s="217"/>
      <c r="R427" s="217"/>
      <c r="S427" s="217"/>
      <c r="T427" s="218"/>
      <c r="AT427" s="219" t="s">
        <v>231</v>
      </c>
      <c r="AU427" s="219" t="s">
        <v>85</v>
      </c>
      <c r="AV427" s="13" t="s">
        <v>87</v>
      </c>
      <c r="AW427" s="13" t="s">
        <v>33</v>
      </c>
      <c r="AX427" s="13" t="s">
        <v>78</v>
      </c>
      <c r="AY427" s="219" t="s">
        <v>223</v>
      </c>
    </row>
    <row r="428" spans="1:65" s="12" customFormat="1" ht="11.25">
      <c r="B428" s="198"/>
      <c r="C428" s="199"/>
      <c r="D428" s="200" t="s">
        <v>231</v>
      </c>
      <c r="E428" s="201" t="s">
        <v>1</v>
      </c>
      <c r="F428" s="202" t="s">
        <v>580</v>
      </c>
      <c r="G428" s="199"/>
      <c r="H428" s="201" t="s">
        <v>1</v>
      </c>
      <c r="I428" s="203"/>
      <c r="J428" s="199"/>
      <c r="K428" s="199"/>
      <c r="L428" s="204"/>
      <c r="M428" s="205"/>
      <c r="N428" s="206"/>
      <c r="O428" s="206"/>
      <c r="P428" s="206"/>
      <c r="Q428" s="206"/>
      <c r="R428" s="206"/>
      <c r="S428" s="206"/>
      <c r="T428" s="207"/>
      <c r="AT428" s="208" t="s">
        <v>231</v>
      </c>
      <c r="AU428" s="208" t="s">
        <v>85</v>
      </c>
      <c r="AV428" s="12" t="s">
        <v>85</v>
      </c>
      <c r="AW428" s="12" t="s">
        <v>33</v>
      </c>
      <c r="AX428" s="12" t="s">
        <v>78</v>
      </c>
      <c r="AY428" s="208" t="s">
        <v>223</v>
      </c>
    </row>
    <row r="429" spans="1:65" s="13" customFormat="1" ht="11.25">
      <c r="B429" s="209"/>
      <c r="C429" s="210"/>
      <c r="D429" s="200" t="s">
        <v>231</v>
      </c>
      <c r="E429" s="211" t="s">
        <v>1</v>
      </c>
      <c r="F429" s="212" t="s">
        <v>581</v>
      </c>
      <c r="G429" s="210"/>
      <c r="H429" s="213">
        <v>4.6920000000000002</v>
      </c>
      <c r="I429" s="214"/>
      <c r="J429" s="210"/>
      <c r="K429" s="210"/>
      <c r="L429" s="215"/>
      <c r="M429" s="216"/>
      <c r="N429" s="217"/>
      <c r="O429" s="217"/>
      <c r="P429" s="217"/>
      <c r="Q429" s="217"/>
      <c r="R429" s="217"/>
      <c r="S429" s="217"/>
      <c r="T429" s="218"/>
      <c r="AT429" s="219" t="s">
        <v>231</v>
      </c>
      <c r="AU429" s="219" t="s">
        <v>85</v>
      </c>
      <c r="AV429" s="13" t="s">
        <v>87</v>
      </c>
      <c r="AW429" s="13" t="s">
        <v>33</v>
      </c>
      <c r="AX429" s="13" t="s">
        <v>78</v>
      </c>
      <c r="AY429" s="219" t="s">
        <v>223</v>
      </c>
    </row>
    <row r="430" spans="1:65" s="13" customFormat="1" ht="11.25">
      <c r="B430" s="209"/>
      <c r="C430" s="210"/>
      <c r="D430" s="200" t="s">
        <v>231</v>
      </c>
      <c r="E430" s="211" t="s">
        <v>1</v>
      </c>
      <c r="F430" s="212" t="s">
        <v>582</v>
      </c>
      <c r="G430" s="210"/>
      <c r="H430" s="213">
        <v>-0.33300000000000002</v>
      </c>
      <c r="I430" s="214"/>
      <c r="J430" s="210"/>
      <c r="K430" s="210"/>
      <c r="L430" s="215"/>
      <c r="M430" s="216"/>
      <c r="N430" s="217"/>
      <c r="O430" s="217"/>
      <c r="P430" s="217"/>
      <c r="Q430" s="217"/>
      <c r="R430" s="217"/>
      <c r="S430" s="217"/>
      <c r="T430" s="218"/>
      <c r="AT430" s="219" t="s">
        <v>231</v>
      </c>
      <c r="AU430" s="219" t="s">
        <v>85</v>
      </c>
      <c r="AV430" s="13" t="s">
        <v>87</v>
      </c>
      <c r="AW430" s="13" t="s">
        <v>33</v>
      </c>
      <c r="AX430" s="13" t="s">
        <v>78</v>
      </c>
      <c r="AY430" s="219" t="s">
        <v>223</v>
      </c>
    </row>
    <row r="431" spans="1:65" s="13" customFormat="1" ht="11.25">
      <c r="B431" s="209"/>
      <c r="C431" s="210"/>
      <c r="D431" s="200" t="s">
        <v>231</v>
      </c>
      <c r="E431" s="211" t="s">
        <v>1</v>
      </c>
      <c r="F431" s="212" t="s">
        <v>583</v>
      </c>
      <c r="G431" s="210"/>
      <c r="H431" s="213">
        <v>-0.77700000000000002</v>
      </c>
      <c r="I431" s="214"/>
      <c r="J431" s="210"/>
      <c r="K431" s="210"/>
      <c r="L431" s="215"/>
      <c r="M431" s="216"/>
      <c r="N431" s="217"/>
      <c r="O431" s="217"/>
      <c r="P431" s="217"/>
      <c r="Q431" s="217"/>
      <c r="R431" s="217"/>
      <c r="S431" s="217"/>
      <c r="T431" s="218"/>
      <c r="AT431" s="219" t="s">
        <v>231</v>
      </c>
      <c r="AU431" s="219" t="s">
        <v>85</v>
      </c>
      <c r="AV431" s="13" t="s">
        <v>87</v>
      </c>
      <c r="AW431" s="13" t="s">
        <v>33</v>
      </c>
      <c r="AX431" s="13" t="s">
        <v>78</v>
      </c>
      <c r="AY431" s="219" t="s">
        <v>223</v>
      </c>
    </row>
    <row r="432" spans="1:65" s="14" customFormat="1" ht="11.25">
      <c r="B432" s="220"/>
      <c r="C432" s="221"/>
      <c r="D432" s="200" t="s">
        <v>231</v>
      </c>
      <c r="E432" s="222" t="s">
        <v>149</v>
      </c>
      <c r="F432" s="223" t="s">
        <v>237</v>
      </c>
      <c r="G432" s="221"/>
      <c r="H432" s="224">
        <v>43.951999999999998</v>
      </c>
      <c r="I432" s="225"/>
      <c r="J432" s="221"/>
      <c r="K432" s="221"/>
      <c r="L432" s="226"/>
      <c r="M432" s="227"/>
      <c r="N432" s="228"/>
      <c r="O432" s="228"/>
      <c r="P432" s="228"/>
      <c r="Q432" s="228"/>
      <c r="R432" s="228"/>
      <c r="S432" s="228"/>
      <c r="T432" s="229"/>
      <c r="AT432" s="230" t="s">
        <v>231</v>
      </c>
      <c r="AU432" s="230" t="s">
        <v>85</v>
      </c>
      <c r="AV432" s="14" t="s">
        <v>229</v>
      </c>
      <c r="AW432" s="14" t="s">
        <v>33</v>
      </c>
      <c r="AX432" s="14" t="s">
        <v>85</v>
      </c>
      <c r="AY432" s="230" t="s">
        <v>223</v>
      </c>
    </row>
    <row r="433" spans="1:65" s="2" customFormat="1" ht="24.2" customHeight="1">
      <c r="A433" s="34"/>
      <c r="B433" s="35"/>
      <c r="C433" s="185" t="s">
        <v>584</v>
      </c>
      <c r="D433" s="185" t="s">
        <v>224</v>
      </c>
      <c r="E433" s="186" t="s">
        <v>585</v>
      </c>
      <c r="F433" s="187" t="s">
        <v>586</v>
      </c>
      <c r="G433" s="188" t="s">
        <v>146</v>
      </c>
      <c r="H433" s="189">
        <v>341.22199999999998</v>
      </c>
      <c r="I433" s="190"/>
      <c r="J433" s="191">
        <f>ROUND(I433*H433,2)</f>
        <v>0</v>
      </c>
      <c r="K433" s="187" t="s">
        <v>485</v>
      </c>
      <c r="L433" s="39"/>
      <c r="M433" s="192" t="s">
        <v>1</v>
      </c>
      <c r="N433" s="193" t="s">
        <v>43</v>
      </c>
      <c r="O433" s="71"/>
      <c r="P433" s="194">
        <f>O433*H433</f>
        <v>0</v>
      </c>
      <c r="Q433" s="194">
        <v>2.6800000000000001E-3</v>
      </c>
      <c r="R433" s="194">
        <f>Q433*H433</f>
        <v>0.91447495999999995</v>
      </c>
      <c r="S433" s="194">
        <v>0</v>
      </c>
      <c r="T433" s="195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6" t="s">
        <v>229</v>
      </c>
      <c r="AT433" s="196" t="s">
        <v>224</v>
      </c>
      <c r="AU433" s="196" t="s">
        <v>85</v>
      </c>
      <c r="AY433" s="17" t="s">
        <v>223</v>
      </c>
      <c r="BE433" s="197">
        <f>IF(N433="základní",J433,0)</f>
        <v>0</v>
      </c>
      <c r="BF433" s="197">
        <f>IF(N433="snížená",J433,0)</f>
        <v>0</v>
      </c>
      <c r="BG433" s="197">
        <f>IF(N433="zákl. přenesená",J433,0)</f>
        <v>0</v>
      </c>
      <c r="BH433" s="197">
        <f>IF(N433="sníž. přenesená",J433,0)</f>
        <v>0</v>
      </c>
      <c r="BI433" s="197">
        <f>IF(N433="nulová",J433,0)</f>
        <v>0</v>
      </c>
      <c r="BJ433" s="17" t="s">
        <v>85</v>
      </c>
      <c r="BK433" s="197">
        <f>ROUND(I433*H433,2)</f>
        <v>0</v>
      </c>
      <c r="BL433" s="17" t="s">
        <v>229</v>
      </c>
      <c r="BM433" s="196" t="s">
        <v>587</v>
      </c>
    </row>
    <row r="434" spans="1:65" s="13" customFormat="1" ht="11.25">
      <c r="B434" s="209"/>
      <c r="C434" s="210"/>
      <c r="D434" s="200" t="s">
        <v>231</v>
      </c>
      <c r="E434" s="211" t="s">
        <v>1</v>
      </c>
      <c r="F434" s="212" t="s">
        <v>181</v>
      </c>
      <c r="G434" s="210"/>
      <c r="H434" s="213">
        <v>323.78399999999999</v>
      </c>
      <c r="I434" s="214"/>
      <c r="J434" s="210"/>
      <c r="K434" s="210"/>
      <c r="L434" s="215"/>
      <c r="M434" s="216"/>
      <c r="N434" s="217"/>
      <c r="O434" s="217"/>
      <c r="P434" s="217"/>
      <c r="Q434" s="217"/>
      <c r="R434" s="217"/>
      <c r="S434" s="217"/>
      <c r="T434" s="218"/>
      <c r="AT434" s="219" t="s">
        <v>231</v>
      </c>
      <c r="AU434" s="219" t="s">
        <v>85</v>
      </c>
      <c r="AV434" s="13" t="s">
        <v>87</v>
      </c>
      <c r="AW434" s="13" t="s">
        <v>33</v>
      </c>
      <c r="AX434" s="13" t="s">
        <v>78</v>
      </c>
      <c r="AY434" s="219" t="s">
        <v>223</v>
      </c>
    </row>
    <row r="435" spans="1:65" s="13" customFormat="1" ht="11.25">
      <c r="B435" s="209"/>
      <c r="C435" s="210"/>
      <c r="D435" s="200" t="s">
        <v>231</v>
      </c>
      <c r="E435" s="211" t="s">
        <v>1</v>
      </c>
      <c r="F435" s="212" t="s">
        <v>588</v>
      </c>
      <c r="G435" s="210"/>
      <c r="H435" s="213">
        <v>17.437999999999999</v>
      </c>
      <c r="I435" s="214"/>
      <c r="J435" s="210"/>
      <c r="K435" s="210"/>
      <c r="L435" s="215"/>
      <c r="M435" s="216"/>
      <c r="N435" s="217"/>
      <c r="O435" s="217"/>
      <c r="P435" s="217"/>
      <c r="Q435" s="217"/>
      <c r="R435" s="217"/>
      <c r="S435" s="217"/>
      <c r="T435" s="218"/>
      <c r="AT435" s="219" t="s">
        <v>231</v>
      </c>
      <c r="AU435" s="219" t="s">
        <v>85</v>
      </c>
      <c r="AV435" s="13" t="s">
        <v>87</v>
      </c>
      <c r="AW435" s="13" t="s">
        <v>33</v>
      </c>
      <c r="AX435" s="13" t="s">
        <v>78</v>
      </c>
      <c r="AY435" s="219" t="s">
        <v>223</v>
      </c>
    </row>
    <row r="436" spans="1:65" s="14" customFormat="1" ht="11.25">
      <c r="B436" s="220"/>
      <c r="C436" s="221"/>
      <c r="D436" s="200" t="s">
        <v>231</v>
      </c>
      <c r="E436" s="222" t="s">
        <v>1</v>
      </c>
      <c r="F436" s="223" t="s">
        <v>237</v>
      </c>
      <c r="G436" s="221"/>
      <c r="H436" s="224">
        <v>341.22199999999998</v>
      </c>
      <c r="I436" s="225"/>
      <c r="J436" s="221"/>
      <c r="K436" s="221"/>
      <c r="L436" s="226"/>
      <c r="M436" s="227"/>
      <c r="N436" s="228"/>
      <c r="O436" s="228"/>
      <c r="P436" s="228"/>
      <c r="Q436" s="228"/>
      <c r="R436" s="228"/>
      <c r="S436" s="228"/>
      <c r="T436" s="229"/>
      <c r="AT436" s="230" t="s">
        <v>231</v>
      </c>
      <c r="AU436" s="230" t="s">
        <v>85</v>
      </c>
      <c r="AV436" s="14" t="s">
        <v>229</v>
      </c>
      <c r="AW436" s="14" t="s">
        <v>33</v>
      </c>
      <c r="AX436" s="14" t="s">
        <v>85</v>
      </c>
      <c r="AY436" s="230" t="s">
        <v>223</v>
      </c>
    </row>
    <row r="437" spans="1:65" s="2" customFormat="1" ht="16.5" customHeight="1">
      <c r="A437" s="34"/>
      <c r="B437" s="35"/>
      <c r="C437" s="185" t="s">
        <v>589</v>
      </c>
      <c r="D437" s="185" t="s">
        <v>224</v>
      </c>
      <c r="E437" s="186" t="s">
        <v>590</v>
      </c>
      <c r="F437" s="187" t="s">
        <v>591</v>
      </c>
      <c r="G437" s="188" t="s">
        <v>146</v>
      </c>
      <c r="H437" s="189">
        <v>385.17399999999998</v>
      </c>
      <c r="I437" s="190"/>
      <c r="J437" s="191">
        <f>ROUND(I437*H437,2)</f>
        <v>0</v>
      </c>
      <c r="K437" s="187" t="s">
        <v>228</v>
      </c>
      <c r="L437" s="39"/>
      <c r="M437" s="192" t="s">
        <v>1</v>
      </c>
      <c r="N437" s="193" t="s">
        <v>43</v>
      </c>
      <c r="O437" s="71"/>
      <c r="P437" s="194">
        <f>O437*H437</f>
        <v>0</v>
      </c>
      <c r="Q437" s="194">
        <v>0</v>
      </c>
      <c r="R437" s="194">
        <f>Q437*H437</f>
        <v>0</v>
      </c>
      <c r="S437" s="194">
        <v>0</v>
      </c>
      <c r="T437" s="195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6" t="s">
        <v>229</v>
      </c>
      <c r="AT437" s="196" t="s">
        <v>224</v>
      </c>
      <c r="AU437" s="196" t="s">
        <v>85</v>
      </c>
      <c r="AY437" s="17" t="s">
        <v>223</v>
      </c>
      <c r="BE437" s="197">
        <f>IF(N437="základní",J437,0)</f>
        <v>0</v>
      </c>
      <c r="BF437" s="197">
        <f>IF(N437="snížená",J437,0)</f>
        <v>0</v>
      </c>
      <c r="BG437" s="197">
        <f>IF(N437="zákl. přenesená",J437,0)</f>
        <v>0</v>
      </c>
      <c r="BH437" s="197">
        <f>IF(N437="sníž. přenesená",J437,0)</f>
        <v>0</v>
      </c>
      <c r="BI437" s="197">
        <f>IF(N437="nulová",J437,0)</f>
        <v>0</v>
      </c>
      <c r="BJ437" s="17" t="s">
        <v>85</v>
      </c>
      <c r="BK437" s="197">
        <f>ROUND(I437*H437,2)</f>
        <v>0</v>
      </c>
      <c r="BL437" s="17" t="s">
        <v>229</v>
      </c>
      <c r="BM437" s="196" t="s">
        <v>592</v>
      </c>
    </row>
    <row r="438" spans="1:65" s="13" customFormat="1" ht="11.25">
      <c r="B438" s="209"/>
      <c r="C438" s="210"/>
      <c r="D438" s="200" t="s">
        <v>231</v>
      </c>
      <c r="E438" s="211" t="s">
        <v>1</v>
      </c>
      <c r="F438" s="212" t="s">
        <v>181</v>
      </c>
      <c r="G438" s="210"/>
      <c r="H438" s="213">
        <v>323.78399999999999</v>
      </c>
      <c r="I438" s="214"/>
      <c r="J438" s="210"/>
      <c r="K438" s="210"/>
      <c r="L438" s="215"/>
      <c r="M438" s="216"/>
      <c r="N438" s="217"/>
      <c r="O438" s="217"/>
      <c r="P438" s="217"/>
      <c r="Q438" s="217"/>
      <c r="R438" s="217"/>
      <c r="S438" s="217"/>
      <c r="T438" s="218"/>
      <c r="AT438" s="219" t="s">
        <v>231</v>
      </c>
      <c r="AU438" s="219" t="s">
        <v>85</v>
      </c>
      <c r="AV438" s="13" t="s">
        <v>87</v>
      </c>
      <c r="AW438" s="13" t="s">
        <v>33</v>
      </c>
      <c r="AX438" s="13" t="s">
        <v>78</v>
      </c>
      <c r="AY438" s="219" t="s">
        <v>223</v>
      </c>
    </row>
    <row r="439" spans="1:65" s="13" customFormat="1" ht="11.25">
      <c r="B439" s="209"/>
      <c r="C439" s="210"/>
      <c r="D439" s="200" t="s">
        <v>231</v>
      </c>
      <c r="E439" s="211" t="s">
        <v>1</v>
      </c>
      <c r="F439" s="212" t="s">
        <v>588</v>
      </c>
      <c r="G439" s="210"/>
      <c r="H439" s="213">
        <v>17.437999999999999</v>
      </c>
      <c r="I439" s="214"/>
      <c r="J439" s="210"/>
      <c r="K439" s="210"/>
      <c r="L439" s="215"/>
      <c r="M439" s="216"/>
      <c r="N439" s="217"/>
      <c r="O439" s="217"/>
      <c r="P439" s="217"/>
      <c r="Q439" s="217"/>
      <c r="R439" s="217"/>
      <c r="S439" s="217"/>
      <c r="T439" s="218"/>
      <c r="AT439" s="219" t="s">
        <v>231</v>
      </c>
      <c r="AU439" s="219" t="s">
        <v>85</v>
      </c>
      <c r="AV439" s="13" t="s">
        <v>87</v>
      </c>
      <c r="AW439" s="13" t="s">
        <v>33</v>
      </c>
      <c r="AX439" s="13" t="s">
        <v>78</v>
      </c>
      <c r="AY439" s="219" t="s">
        <v>223</v>
      </c>
    </row>
    <row r="440" spans="1:65" s="13" customFormat="1" ht="11.25">
      <c r="B440" s="209"/>
      <c r="C440" s="210"/>
      <c r="D440" s="200" t="s">
        <v>231</v>
      </c>
      <c r="E440" s="211" t="s">
        <v>1</v>
      </c>
      <c r="F440" s="212" t="s">
        <v>149</v>
      </c>
      <c r="G440" s="210"/>
      <c r="H440" s="213">
        <v>43.951999999999998</v>
      </c>
      <c r="I440" s="214"/>
      <c r="J440" s="210"/>
      <c r="K440" s="210"/>
      <c r="L440" s="215"/>
      <c r="M440" s="216"/>
      <c r="N440" s="217"/>
      <c r="O440" s="217"/>
      <c r="P440" s="217"/>
      <c r="Q440" s="217"/>
      <c r="R440" s="217"/>
      <c r="S440" s="217"/>
      <c r="T440" s="218"/>
      <c r="AT440" s="219" t="s">
        <v>231</v>
      </c>
      <c r="AU440" s="219" t="s">
        <v>85</v>
      </c>
      <c r="AV440" s="13" t="s">
        <v>87</v>
      </c>
      <c r="AW440" s="13" t="s">
        <v>33</v>
      </c>
      <c r="AX440" s="13" t="s">
        <v>78</v>
      </c>
      <c r="AY440" s="219" t="s">
        <v>223</v>
      </c>
    </row>
    <row r="441" spans="1:65" s="14" customFormat="1" ht="11.25">
      <c r="B441" s="220"/>
      <c r="C441" s="221"/>
      <c r="D441" s="200" t="s">
        <v>231</v>
      </c>
      <c r="E441" s="222" t="s">
        <v>1</v>
      </c>
      <c r="F441" s="223" t="s">
        <v>237</v>
      </c>
      <c r="G441" s="221"/>
      <c r="H441" s="224">
        <v>385.17399999999998</v>
      </c>
      <c r="I441" s="225"/>
      <c r="J441" s="221"/>
      <c r="K441" s="221"/>
      <c r="L441" s="226"/>
      <c r="M441" s="227"/>
      <c r="N441" s="228"/>
      <c r="O441" s="228"/>
      <c r="P441" s="228"/>
      <c r="Q441" s="228"/>
      <c r="R441" s="228"/>
      <c r="S441" s="228"/>
      <c r="T441" s="229"/>
      <c r="AT441" s="230" t="s">
        <v>231</v>
      </c>
      <c r="AU441" s="230" t="s">
        <v>85</v>
      </c>
      <c r="AV441" s="14" t="s">
        <v>229</v>
      </c>
      <c r="AW441" s="14" t="s">
        <v>33</v>
      </c>
      <c r="AX441" s="14" t="s">
        <v>85</v>
      </c>
      <c r="AY441" s="230" t="s">
        <v>223</v>
      </c>
    </row>
    <row r="442" spans="1:65" s="2" customFormat="1" ht="21.75" customHeight="1">
      <c r="A442" s="34"/>
      <c r="B442" s="35"/>
      <c r="C442" s="185" t="s">
        <v>593</v>
      </c>
      <c r="D442" s="185" t="s">
        <v>224</v>
      </c>
      <c r="E442" s="186" t="s">
        <v>594</v>
      </c>
      <c r="F442" s="187" t="s">
        <v>595</v>
      </c>
      <c r="G442" s="188" t="s">
        <v>146</v>
      </c>
      <c r="H442" s="189">
        <v>221.55</v>
      </c>
      <c r="I442" s="190"/>
      <c r="J442" s="191">
        <f>ROUND(I442*H442,2)</f>
        <v>0</v>
      </c>
      <c r="K442" s="187" t="s">
        <v>228</v>
      </c>
      <c r="L442" s="39"/>
      <c r="M442" s="192" t="s">
        <v>1</v>
      </c>
      <c r="N442" s="193" t="s">
        <v>43</v>
      </c>
      <c r="O442" s="71"/>
      <c r="P442" s="194">
        <f>O442*H442</f>
        <v>0</v>
      </c>
      <c r="Q442" s="194">
        <v>0.11</v>
      </c>
      <c r="R442" s="194">
        <f>Q442*H442</f>
        <v>24.3705</v>
      </c>
      <c r="S442" s="194">
        <v>0</v>
      </c>
      <c r="T442" s="195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6" t="s">
        <v>229</v>
      </c>
      <c r="AT442" s="196" t="s">
        <v>224</v>
      </c>
      <c r="AU442" s="196" t="s">
        <v>85</v>
      </c>
      <c r="AY442" s="17" t="s">
        <v>223</v>
      </c>
      <c r="BE442" s="197">
        <f>IF(N442="základní",J442,0)</f>
        <v>0</v>
      </c>
      <c r="BF442" s="197">
        <f>IF(N442="snížená",J442,0)</f>
        <v>0</v>
      </c>
      <c r="BG442" s="197">
        <f>IF(N442="zákl. přenesená",J442,0)</f>
        <v>0</v>
      </c>
      <c r="BH442" s="197">
        <f>IF(N442="sníž. přenesená",J442,0)</f>
        <v>0</v>
      </c>
      <c r="BI442" s="197">
        <f>IF(N442="nulová",J442,0)</f>
        <v>0</v>
      </c>
      <c r="BJ442" s="17" t="s">
        <v>85</v>
      </c>
      <c r="BK442" s="197">
        <f>ROUND(I442*H442,2)</f>
        <v>0</v>
      </c>
      <c r="BL442" s="17" t="s">
        <v>229</v>
      </c>
      <c r="BM442" s="196" t="s">
        <v>596</v>
      </c>
    </row>
    <row r="443" spans="1:65" s="13" customFormat="1" ht="11.25">
      <c r="B443" s="209"/>
      <c r="C443" s="210"/>
      <c r="D443" s="200" t="s">
        <v>231</v>
      </c>
      <c r="E443" s="211" t="s">
        <v>1</v>
      </c>
      <c r="F443" s="212" t="s">
        <v>157</v>
      </c>
      <c r="G443" s="210"/>
      <c r="H443" s="213">
        <v>221.55</v>
      </c>
      <c r="I443" s="214"/>
      <c r="J443" s="210"/>
      <c r="K443" s="210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231</v>
      </c>
      <c r="AU443" s="219" t="s">
        <v>85</v>
      </c>
      <c r="AV443" s="13" t="s">
        <v>87</v>
      </c>
      <c r="AW443" s="13" t="s">
        <v>33</v>
      </c>
      <c r="AX443" s="13" t="s">
        <v>85</v>
      </c>
      <c r="AY443" s="219" t="s">
        <v>223</v>
      </c>
    </row>
    <row r="444" spans="1:65" s="2" customFormat="1" ht="16.5" customHeight="1">
      <c r="A444" s="34"/>
      <c r="B444" s="35"/>
      <c r="C444" s="185" t="s">
        <v>597</v>
      </c>
      <c r="D444" s="185" t="s">
        <v>224</v>
      </c>
      <c r="E444" s="186" t="s">
        <v>598</v>
      </c>
      <c r="F444" s="187" t="s">
        <v>599</v>
      </c>
      <c r="G444" s="188" t="s">
        <v>146</v>
      </c>
      <c r="H444" s="189">
        <v>221.55</v>
      </c>
      <c r="I444" s="190"/>
      <c r="J444" s="191">
        <f>ROUND(I444*H444,2)</f>
        <v>0</v>
      </c>
      <c r="K444" s="187" t="s">
        <v>228</v>
      </c>
      <c r="L444" s="39"/>
      <c r="M444" s="192" t="s">
        <v>1</v>
      </c>
      <c r="N444" s="193" t="s">
        <v>43</v>
      </c>
      <c r="O444" s="71"/>
      <c r="P444" s="194">
        <f>O444*H444</f>
        <v>0</v>
      </c>
      <c r="Q444" s="194">
        <v>1.2999999999999999E-4</v>
      </c>
      <c r="R444" s="194">
        <f>Q444*H444</f>
        <v>2.8801499999999997E-2</v>
      </c>
      <c r="S444" s="194">
        <v>0</v>
      </c>
      <c r="T444" s="195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6" t="s">
        <v>229</v>
      </c>
      <c r="AT444" s="196" t="s">
        <v>224</v>
      </c>
      <c r="AU444" s="196" t="s">
        <v>85</v>
      </c>
      <c r="AY444" s="17" t="s">
        <v>223</v>
      </c>
      <c r="BE444" s="197">
        <f>IF(N444="základní",J444,0)</f>
        <v>0</v>
      </c>
      <c r="BF444" s="197">
        <f>IF(N444="snížená",J444,0)</f>
        <v>0</v>
      </c>
      <c r="BG444" s="197">
        <f>IF(N444="zákl. přenesená",J444,0)</f>
        <v>0</v>
      </c>
      <c r="BH444" s="197">
        <f>IF(N444="sníž. přenesená",J444,0)</f>
        <v>0</v>
      </c>
      <c r="BI444" s="197">
        <f>IF(N444="nulová",J444,0)</f>
        <v>0</v>
      </c>
      <c r="BJ444" s="17" t="s">
        <v>85</v>
      </c>
      <c r="BK444" s="197">
        <f>ROUND(I444*H444,2)</f>
        <v>0</v>
      </c>
      <c r="BL444" s="17" t="s">
        <v>229</v>
      </c>
      <c r="BM444" s="196" t="s">
        <v>600</v>
      </c>
    </row>
    <row r="445" spans="1:65" s="13" customFormat="1" ht="11.25">
      <c r="B445" s="209"/>
      <c r="C445" s="210"/>
      <c r="D445" s="200" t="s">
        <v>231</v>
      </c>
      <c r="E445" s="211" t="s">
        <v>1</v>
      </c>
      <c r="F445" s="212" t="s">
        <v>157</v>
      </c>
      <c r="G445" s="210"/>
      <c r="H445" s="213">
        <v>221.55</v>
      </c>
      <c r="I445" s="214"/>
      <c r="J445" s="210"/>
      <c r="K445" s="210"/>
      <c r="L445" s="215"/>
      <c r="M445" s="216"/>
      <c r="N445" s="217"/>
      <c r="O445" s="217"/>
      <c r="P445" s="217"/>
      <c r="Q445" s="217"/>
      <c r="R445" s="217"/>
      <c r="S445" s="217"/>
      <c r="T445" s="218"/>
      <c r="AT445" s="219" t="s">
        <v>231</v>
      </c>
      <c r="AU445" s="219" t="s">
        <v>85</v>
      </c>
      <c r="AV445" s="13" t="s">
        <v>87</v>
      </c>
      <c r="AW445" s="13" t="s">
        <v>33</v>
      </c>
      <c r="AX445" s="13" t="s">
        <v>85</v>
      </c>
      <c r="AY445" s="219" t="s">
        <v>223</v>
      </c>
    </row>
    <row r="446" spans="1:65" s="11" customFormat="1" ht="25.9" customHeight="1">
      <c r="B446" s="171"/>
      <c r="C446" s="172"/>
      <c r="D446" s="173" t="s">
        <v>77</v>
      </c>
      <c r="E446" s="174" t="s">
        <v>272</v>
      </c>
      <c r="F446" s="174" t="s">
        <v>601</v>
      </c>
      <c r="G446" s="172"/>
      <c r="H446" s="172"/>
      <c r="I446" s="175"/>
      <c r="J446" s="176">
        <f>BK446</f>
        <v>0</v>
      </c>
      <c r="K446" s="172"/>
      <c r="L446" s="177"/>
      <c r="M446" s="178"/>
      <c r="N446" s="179"/>
      <c r="O446" s="179"/>
      <c r="P446" s="180">
        <f>SUM(P447:P603)</f>
        <v>0</v>
      </c>
      <c r="Q446" s="179"/>
      <c r="R446" s="180">
        <f>SUM(R447:R603)</f>
        <v>0.87262350000000011</v>
      </c>
      <c r="S446" s="179"/>
      <c r="T446" s="181">
        <f>SUM(T447:T603)</f>
        <v>265.51686799999999</v>
      </c>
      <c r="AR446" s="182" t="s">
        <v>85</v>
      </c>
      <c r="AT446" s="183" t="s">
        <v>77</v>
      </c>
      <c r="AU446" s="183" t="s">
        <v>78</v>
      </c>
      <c r="AY446" s="182" t="s">
        <v>223</v>
      </c>
      <c r="BK446" s="184">
        <f>SUM(BK447:BK603)</f>
        <v>0</v>
      </c>
    </row>
    <row r="447" spans="1:65" s="2" customFormat="1" ht="33" customHeight="1">
      <c r="A447" s="34"/>
      <c r="B447" s="35"/>
      <c r="C447" s="185" t="s">
        <v>602</v>
      </c>
      <c r="D447" s="185" t="s">
        <v>224</v>
      </c>
      <c r="E447" s="186" t="s">
        <v>603</v>
      </c>
      <c r="F447" s="187" t="s">
        <v>604</v>
      </c>
      <c r="G447" s="188" t="s">
        <v>146</v>
      </c>
      <c r="H447" s="189">
        <v>440.93</v>
      </c>
      <c r="I447" s="190"/>
      <c r="J447" s="191">
        <f>ROUND(I447*H447,2)</f>
        <v>0</v>
      </c>
      <c r="K447" s="187" t="s">
        <v>228</v>
      </c>
      <c r="L447" s="39"/>
      <c r="M447" s="192" t="s">
        <v>1</v>
      </c>
      <c r="N447" s="193" t="s">
        <v>43</v>
      </c>
      <c r="O447" s="71"/>
      <c r="P447" s="194">
        <f>O447*H447</f>
        <v>0</v>
      </c>
      <c r="Q447" s="194">
        <v>0</v>
      </c>
      <c r="R447" s="194">
        <f>Q447*H447</f>
        <v>0</v>
      </c>
      <c r="S447" s="194">
        <v>0</v>
      </c>
      <c r="T447" s="195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6" t="s">
        <v>229</v>
      </c>
      <c r="AT447" s="196" t="s">
        <v>224</v>
      </c>
      <c r="AU447" s="196" t="s">
        <v>85</v>
      </c>
      <c r="AY447" s="17" t="s">
        <v>223</v>
      </c>
      <c r="BE447" s="197">
        <f>IF(N447="základní",J447,0)</f>
        <v>0</v>
      </c>
      <c r="BF447" s="197">
        <f>IF(N447="snížená",J447,0)</f>
        <v>0</v>
      </c>
      <c r="BG447" s="197">
        <f>IF(N447="zákl. přenesená",J447,0)</f>
        <v>0</v>
      </c>
      <c r="BH447" s="197">
        <f>IF(N447="sníž. přenesená",J447,0)</f>
        <v>0</v>
      </c>
      <c r="BI447" s="197">
        <f>IF(N447="nulová",J447,0)</f>
        <v>0</v>
      </c>
      <c r="BJ447" s="17" t="s">
        <v>85</v>
      </c>
      <c r="BK447" s="197">
        <f>ROUND(I447*H447,2)</f>
        <v>0</v>
      </c>
      <c r="BL447" s="17" t="s">
        <v>229</v>
      </c>
      <c r="BM447" s="196" t="s">
        <v>605</v>
      </c>
    </row>
    <row r="448" spans="1:65" s="13" customFormat="1" ht="11.25">
      <c r="B448" s="209"/>
      <c r="C448" s="210"/>
      <c r="D448" s="200" t="s">
        <v>231</v>
      </c>
      <c r="E448" s="211" t="s">
        <v>1</v>
      </c>
      <c r="F448" s="212" t="s">
        <v>606</v>
      </c>
      <c r="G448" s="210"/>
      <c r="H448" s="213">
        <v>298.62</v>
      </c>
      <c r="I448" s="214"/>
      <c r="J448" s="210"/>
      <c r="K448" s="210"/>
      <c r="L448" s="215"/>
      <c r="M448" s="216"/>
      <c r="N448" s="217"/>
      <c r="O448" s="217"/>
      <c r="P448" s="217"/>
      <c r="Q448" s="217"/>
      <c r="R448" s="217"/>
      <c r="S448" s="217"/>
      <c r="T448" s="218"/>
      <c r="AT448" s="219" t="s">
        <v>231</v>
      </c>
      <c r="AU448" s="219" t="s">
        <v>85</v>
      </c>
      <c r="AV448" s="13" t="s">
        <v>87</v>
      </c>
      <c r="AW448" s="13" t="s">
        <v>33</v>
      </c>
      <c r="AX448" s="13" t="s">
        <v>78</v>
      </c>
      <c r="AY448" s="219" t="s">
        <v>223</v>
      </c>
    </row>
    <row r="449" spans="1:65" s="13" customFormat="1" ht="11.25">
      <c r="B449" s="209"/>
      <c r="C449" s="210"/>
      <c r="D449" s="200" t="s">
        <v>231</v>
      </c>
      <c r="E449" s="211" t="s">
        <v>1</v>
      </c>
      <c r="F449" s="212" t="s">
        <v>607</v>
      </c>
      <c r="G449" s="210"/>
      <c r="H449" s="213">
        <v>97.93</v>
      </c>
      <c r="I449" s="214"/>
      <c r="J449" s="210"/>
      <c r="K449" s="210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231</v>
      </c>
      <c r="AU449" s="219" t="s">
        <v>85</v>
      </c>
      <c r="AV449" s="13" t="s">
        <v>87</v>
      </c>
      <c r="AW449" s="13" t="s">
        <v>33</v>
      </c>
      <c r="AX449" s="13" t="s">
        <v>78</v>
      </c>
      <c r="AY449" s="219" t="s">
        <v>223</v>
      </c>
    </row>
    <row r="450" spans="1:65" s="13" customFormat="1" ht="11.25">
      <c r="B450" s="209"/>
      <c r="C450" s="210"/>
      <c r="D450" s="200" t="s">
        <v>231</v>
      </c>
      <c r="E450" s="211" t="s">
        <v>1</v>
      </c>
      <c r="F450" s="212" t="s">
        <v>608</v>
      </c>
      <c r="G450" s="210"/>
      <c r="H450" s="213">
        <v>44.38</v>
      </c>
      <c r="I450" s="214"/>
      <c r="J450" s="210"/>
      <c r="K450" s="210"/>
      <c r="L450" s="215"/>
      <c r="M450" s="216"/>
      <c r="N450" s="217"/>
      <c r="O450" s="217"/>
      <c r="P450" s="217"/>
      <c r="Q450" s="217"/>
      <c r="R450" s="217"/>
      <c r="S450" s="217"/>
      <c r="T450" s="218"/>
      <c r="AT450" s="219" t="s">
        <v>231</v>
      </c>
      <c r="AU450" s="219" t="s">
        <v>85</v>
      </c>
      <c r="AV450" s="13" t="s">
        <v>87</v>
      </c>
      <c r="AW450" s="13" t="s">
        <v>33</v>
      </c>
      <c r="AX450" s="13" t="s">
        <v>78</v>
      </c>
      <c r="AY450" s="219" t="s">
        <v>223</v>
      </c>
    </row>
    <row r="451" spans="1:65" s="14" customFormat="1" ht="11.25">
      <c r="B451" s="220"/>
      <c r="C451" s="221"/>
      <c r="D451" s="200" t="s">
        <v>231</v>
      </c>
      <c r="E451" s="222" t="s">
        <v>1</v>
      </c>
      <c r="F451" s="223" t="s">
        <v>237</v>
      </c>
      <c r="G451" s="221"/>
      <c r="H451" s="224">
        <v>440.93</v>
      </c>
      <c r="I451" s="225"/>
      <c r="J451" s="221"/>
      <c r="K451" s="221"/>
      <c r="L451" s="226"/>
      <c r="M451" s="227"/>
      <c r="N451" s="228"/>
      <c r="O451" s="228"/>
      <c r="P451" s="228"/>
      <c r="Q451" s="228"/>
      <c r="R451" s="228"/>
      <c r="S451" s="228"/>
      <c r="T451" s="229"/>
      <c r="AT451" s="230" t="s">
        <v>231</v>
      </c>
      <c r="AU451" s="230" t="s">
        <v>85</v>
      </c>
      <c r="AV451" s="14" t="s">
        <v>229</v>
      </c>
      <c r="AW451" s="14" t="s">
        <v>33</v>
      </c>
      <c r="AX451" s="14" t="s">
        <v>85</v>
      </c>
      <c r="AY451" s="230" t="s">
        <v>223</v>
      </c>
    </row>
    <row r="452" spans="1:65" s="2" customFormat="1" ht="33" customHeight="1">
      <c r="A452" s="34"/>
      <c r="B452" s="35"/>
      <c r="C452" s="185" t="s">
        <v>609</v>
      </c>
      <c r="D452" s="185" t="s">
        <v>224</v>
      </c>
      <c r="E452" s="186" t="s">
        <v>610</v>
      </c>
      <c r="F452" s="187" t="s">
        <v>611</v>
      </c>
      <c r="G452" s="188" t="s">
        <v>146</v>
      </c>
      <c r="H452" s="189">
        <v>26455.8</v>
      </c>
      <c r="I452" s="190"/>
      <c r="J452" s="191">
        <f>ROUND(I452*H452,2)</f>
        <v>0</v>
      </c>
      <c r="K452" s="187" t="s">
        <v>228</v>
      </c>
      <c r="L452" s="39"/>
      <c r="M452" s="192" t="s">
        <v>1</v>
      </c>
      <c r="N452" s="193" t="s">
        <v>43</v>
      </c>
      <c r="O452" s="71"/>
      <c r="P452" s="194">
        <f>O452*H452</f>
        <v>0</v>
      </c>
      <c r="Q452" s="194">
        <v>0</v>
      </c>
      <c r="R452" s="194">
        <f>Q452*H452</f>
        <v>0</v>
      </c>
      <c r="S452" s="194">
        <v>0</v>
      </c>
      <c r="T452" s="195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6" t="s">
        <v>229</v>
      </c>
      <c r="AT452" s="196" t="s">
        <v>224</v>
      </c>
      <c r="AU452" s="196" t="s">
        <v>85</v>
      </c>
      <c r="AY452" s="17" t="s">
        <v>223</v>
      </c>
      <c r="BE452" s="197">
        <f>IF(N452="základní",J452,0)</f>
        <v>0</v>
      </c>
      <c r="BF452" s="197">
        <f>IF(N452="snížená",J452,0)</f>
        <v>0</v>
      </c>
      <c r="BG452" s="197">
        <f>IF(N452="zákl. přenesená",J452,0)</f>
        <v>0</v>
      </c>
      <c r="BH452" s="197">
        <f>IF(N452="sníž. přenesená",J452,0)</f>
        <v>0</v>
      </c>
      <c r="BI452" s="197">
        <f>IF(N452="nulová",J452,0)</f>
        <v>0</v>
      </c>
      <c r="BJ452" s="17" t="s">
        <v>85</v>
      </c>
      <c r="BK452" s="197">
        <f>ROUND(I452*H452,2)</f>
        <v>0</v>
      </c>
      <c r="BL452" s="17" t="s">
        <v>229</v>
      </c>
      <c r="BM452" s="196" t="s">
        <v>612</v>
      </c>
    </row>
    <row r="453" spans="1:65" s="13" customFormat="1" ht="11.25">
      <c r="B453" s="209"/>
      <c r="C453" s="210"/>
      <c r="D453" s="200" t="s">
        <v>231</v>
      </c>
      <c r="E453" s="210"/>
      <c r="F453" s="212" t="s">
        <v>613</v>
      </c>
      <c r="G453" s="210"/>
      <c r="H453" s="213">
        <v>26455.8</v>
      </c>
      <c r="I453" s="214"/>
      <c r="J453" s="210"/>
      <c r="K453" s="210"/>
      <c r="L453" s="215"/>
      <c r="M453" s="216"/>
      <c r="N453" s="217"/>
      <c r="O453" s="217"/>
      <c r="P453" s="217"/>
      <c r="Q453" s="217"/>
      <c r="R453" s="217"/>
      <c r="S453" s="217"/>
      <c r="T453" s="218"/>
      <c r="AT453" s="219" t="s">
        <v>231</v>
      </c>
      <c r="AU453" s="219" t="s">
        <v>85</v>
      </c>
      <c r="AV453" s="13" t="s">
        <v>87</v>
      </c>
      <c r="AW453" s="13" t="s">
        <v>4</v>
      </c>
      <c r="AX453" s="13" t="s">
        <v>85</v>
      </c>
      <c r="AY453" s="219" t="s">
        <v>223</v>
      </c>
    </row>
    <row r="454" spans="1:65" s="2" customFormat="1" ht="33" customHeight="1">
      <c r="A454" s="34"/>
      <c r="B454" s="35"/>
      <c r="C454" s="185" t="s">
        <v>614</v>
      </c>
      <c r="D454" s="185" t="s">
        <v>224</v>
      </c>
      <c r="E454" s="186" t="s">
        <v>615</v>
      </c>
      <c r="F454" s="187" t="s">
        <v>616</v>
      </c>
      <c r="G454" s="188" t="s">
        <v>146</v>
      </c>
      <c r="H454" s="189">
        <v>440.93</v>
      </c>
      <c r="I454" s="190"/>
      <c r="J454" s="191">
        <f>ROUND(I454*H454,2)</f>
        <v>0</v>
      </c>
      <c r="K454" s="187" t="s">
        <v>228</v>
      </c>
      <c r="L454" s="39"/>
      <c r="M454" s="192" t="s">
        <v>1</v>
      </c>
      <c r="N454" s="193" t="s">
        <v>43</v>
      </c>
      <c r="O454" s="71"/>
      <c r="P454" s="194">
        <f>O454*H454</f>
        <v>0</v>
      </c>
      <c r="Q454" s="194">
        <v>0</v>
      </c>
      <c r="R454" s="194">
        <f>Q454*H454</f>
        <v>0</v>
      </c>
      <c r="S454" s="194">
        <v>0</v>
      </c>
      <c r="T454" s="195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96" t="s">
        <v>229</v>
      </c>
      <c r="AT454" s="196" t="s">
        <v>224</v>
      </c>
      <c r="AU454" s="196" t="s">
        <v>85</v>
      </c>
      <c r="AY454" s="17" t="s">
        <v>223</v>
      </c>
      <c r="BE454" s="197">
        <f>IF(N454="základní",J454,0)</f>
        <v>0</v>
      </c>
      <c r="BF454" s="197">
        <f>IF(N454="snížená",J454,0)</f>
        <v>0</v>
      </c>
      <c r="BG454" s="197">
        <f>IF(N454="zákl. přenesená",J454,0)</f>
        <v>0</v>
      </c>
      <c r="BH454" s="197">
        <f>IF(N454="sníž. přenesená",J454,0)</f>
        <v>0</v>
      </c>
      <c r="BI454" s="197">
        <f>IF(N454="nulová",J454,0)</f>
        <v>0</v>
      </c>
      <c r="BJ454" s="17" t="s">
        <v>85</v>
      </c>
      <c r="BK454" s="197">
        <f>ROUND(I454*H454,2)</f>
        <v>0</v>
      </c>
      <c r="BL454" s="17" t="s">
        <v>229</v>
      </c>
      <c r="BM454" s="196" t="s">
        <v>617</v>
      </c>
    </row>
    <row r="455" spans="1:65" s="2" customFormat="1" ht="33" customHeight="1">
      <c r="A455" s="34"/>
      <c r="B455" s="35"/>
      <c r="C455" s="185" t="s">
        <v>618</v>
      </c>
      <c r="D455" s="185" t="s">
        <v>224</v>
      </c>
      <c r="E455" s="186" t="s">
        <v>619</v>
      </c>
      <c r="F455" s="187" t="s">
        <v>620</v>
      </c>
      <c r="G455" s="188" t="s">
        <v>146</v>
      </c>
      <c r="H455" s="189">
        <v>221.55</v>
      </c>
      <c r="I455" s="190"/>
      <c r="J455" s="191">
        <f>ROUND(I455*H455,2)</f>
        <v>0</v>
      </c>
      <c r="K455" s="187" t="s">
        <v>228</v>
      </c>
      <c r="L455" s="39"/>
      <c r="M455" s="192" t="s">
        <v>1</v>
      </c>
      <c r="N455" s="193" t="s">
        <v>43</v>
      </c>
      <c r="O455" s="71"/>
      <c r="P455" s="194">
        <f>O455*H455</f>
        <v>0</v>
      </c>
      <c r="Q455" s="194">
        <v>1.2999999999999999E-4</v>
      </c>
      <c r="R455" s="194">
        <f>Q455*H455</f>
        <v>2.8801499999999997E-2</v>
      </c>
      <c r="S455" s="194">
        <v>0</v>
      </c>
      <c r="T455" s="195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96" t="s">
        <v>229</v>
      </c>
      <c r="AT455" s="196" t="s">
        <v>224</v>
      </c>
      <c r="AU455" s="196" t="s">
        <v>85</v>
      </c>
      <c r="AY455" s="17" t="s">
        <v>223</v>
      </c>
      <c r="BE455" s="197">
        <f>IF(N455="základní",J455,0)</f>
        <v>0</v>
      </c>
      <c r="BF455" s="197">
        <f>IF(N455="snížená",J455,0)</f>
        <v>0</v>
      </c>
      <c r="BG455" s="197">
        <f>IF(N455="zákl. přenesená",J455,0)</f>
        <v>0</v>
      </c>
      <c r="BH455" s="197">
        <f>IF(N455="sníž. přenesená",J455,0)</f>
        <v>0</v>
      </c>
      <c r="BI455" s="197">
        <f>IF(N455="nulová",J455,0)</f>
        <v>0</v>
      </c>
      <c r="BJ455" s="17" t="s">
        <v>85</v>
      </c>
      <c r="BK455" s="197">
        <f>ROUND(I455*H455,2)</f>
        <v>0</v>
      </c>
      <c r="BL455" s="17" t="s">
        <v>229</v>
      </c>
      <c r="BM455" s="196" t="s">
        <v>621</v>
      </c>
    </row>
    <row r="456" spans="1:65" s="13" customFormat="1" ht="11.25">
      <c r="B456" s="209"/>
      <c r="C456" s="210"/>
      <c r="D456" s="200" t="s">
        <v>231</v>
      </c>
      <c r="E456" s="211" t="s">
        <v>1</v>
      </c>
      <c r="F456" s="212" t="s">
        <v>157</v>
      </c>
      <c r="G456" s="210"/>
      <c r="H456" s="213">
        <v>221.55</v>
      </c>
      <c r="I456" s="214"/>
      <c r="J456" s="210"/>
      <c r="K456" s="210"/>
      <c r="L456" s="215"/>
      <c r="M456" s="216"/>
      <c r="N456" s="217"/>
      <c r="O456" s="217"/>
      <c r="P456" s="217"/>
      <c r="Q456" s="217"/>
      <c r="R456" s="217"/>
      <c r="S456" s="217"/>
      <c r="T456" s="218"/>
      <c r="AT456" s="219" t="s">
        <v>231</v>
      </c>
      <c r="AU456" s="219" t="s">
        <v>85</v>
      </c>
      <c r="AV456" s="13" t="s">
        <v>87</v>
      </c>
      <c r="AW456" s="13" t="s">
        <v>33</v>
      </c>
      <c r="AX456" s="13" t="s">
        <v>85</v>
      </c>
      <c r="AY456" s="219" t="s">
        <v>223</v>
      </c>
    </row>
    <row r="457" spans="1:65" s="2" customFormat="1" ht="24.2" customHeight="1">
      <c r="A457" s="34"/>
      <c r="B457" s="35"/>
      <c r="C457" s="185" t="s">
        <v>622</v>
      </c>
      <c r="D457" s="185" t="s">
        <v>224</v>
      </c>
      <c r="E457" s="186" t="s">
        <v>623</v>
      </c>
      <c r="F457" s="187" t="s">
        <v>624</v>
      </c>
      <c r="G457" s="188" t="s">
        <v>146</v>
      </c>
      <c r="H457" s="189">
        <v>221.55</v>
      </c>
      <c r="I457" s="190"/>
      <c r="J457" s="191">
        <f>ROUND(I457*H457,2)</f>
        <v>0</v>
      </c>
      <c r="K457" s="187" t="s">
        <v>228</v>
      </c>
      <c r="L457" s="39"/>
      <c r="M457" s="192" t="s">
        <v>1</v>
      </c>
      <c r="N457" s="193" t="s">
        <v>43</v>
      </c>
      <c r="O457" s="71"/>
      <c r="P457" s="194">
        <f>O457*H457</f>
        <v>0</v>
      </c>
      <c r="Q457" s="194">
        <v>4.0000000000000003E-5</v>
      </c>
      <c r="R457" s="194">
        <f>Q457*H457</f>
        <v>8.8620000000000018E-3</v>
      </c>
      <c r="S457" s="194">
        <v>0</v>
      </c>
      <c r="T457" s="195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6" t="s">
        <v>229</v>
      </c>
      <c r="AT457" s="196" t="s">
        <v>224</v>
      </c>
      <c r="AU457" s="196" t="s">
        <v>85</v>
      </c>
      <c r="AY457" s="17" t="s">
        <v>223</v>
      </c>
      <c r="BE457" s="197">
        <f>IF(N457="základní",J457,0)</f>
        <v>0</v>
      </c>
      <c r="BF457" s="197">
        <f>IF(N457="snížená",J457,0)</f>
        <v>0</v>
      </c>
      <c r="BG457" s="197">
        <f>IF(N457="zákl. přenesená",J457,0)</f>
        <v>0</v>
      </c>
      <c r="BH457" s="197">
        <f>IF(N457="sníž. přenesená",J457,0)</f>
        <v>0</v>
      </c>
      <c r="BI457" s="197">
        <f>IF(N457="nulová",J457,0)</f>
        <v>0</v>
      </c>
      <c r="BJ457" s="17" t="s">
        <v>85</v>
      </c>
      <c r="BK457" s="197">
        <f>ROUND(I457*H457,2)</f>
        <v>0</v>
      </c>
      <c r="BL457" s="17" t="s">
        <v>229</v>
      </c>
      <c r="BM457" s="196" t="s">
        <v>625</v>
      </c>
    </row>
    <row r="458" spans="1:65" s="13" customFormat="1" ht="11.25">
      <c r="B458" s="209"/>
      <c r="C458" s="210"/>
      <c r="D458" s="200" t="s">
        <v>231</v>
      </c>
      <c r="E458" s="211" t="s">
        <v>1</v>
      </c>
      <c r="F458" s="212" t="s">
        <v>157</v>
      </c>
      <c r="G458" s="210"/>
      <c r="H458" s="213">
        <v>221.55</v>
      </c>
      <c r="I458" s="214"/>
      <c r="J458" s="210"/>
      <c r="K458" s="210"/>
      <c r="L458" s="215"/>
      <c r="M458" s="216"/>
      <c r="N458" s="217"/>
      <c r="O458" s="217"/>
      <c r="P458" s="217"/>
      <c r="Q458" s="217"/>
      <c r="R458" s="217"/>
      <c r="S458" s="217"/>
      <c r="T458" s="218"/>
      <c r="AT458" s="219" t="s">
        <v>231</v>
      </c>
      <c r="AU458" s="219" t="s">
        <v>85</v>
      </c>
      <c r="AV458" s="13" t="s">
        <v>87</v>
      </c>
      <c r="AW458" s="13" t="s">
        <v>33</v>
      </c>
      <c r="AX458" s="13" t="s">
        <v>85</v>
      </c>
      <c r="AY458" s="219" t="s">
        <v>223</v>
      </c>
    </row>
    <row r="459" spans="1:65" s="2" customFormat="1" ht="24.2" customHeight="1">
      <c r="A459" s="34"/>
      <c r="B459" s="35"/>
      <c r="C459" s="185" t="s">
        <v>626</v>
      </c>
      <c r="D459" s="185" t="s">
        <v>224</v>
      </c>
      <c r="E459" s="186" t="s">
        <v>627</v>
      </c>
      <c r="F459" s="187" t="s">
        <v>628</v>
      </c>
      <c r="G459" s="188" t="s">
        <v>321</v>
      </c>
      <c r="H459" s="189">
        <v>168</v>
      </c>
      <c r="I459" s="190"/>
      <c r="J459" s="191">
        <f>ROUND(I459*H459,2)</f>
        <v>0</v>
      </c>
      <c r="K459" s="187" t="s">
        <v>228</v>
      </c>
      <c r="L459" s="39"/>
      <c r="M459" s="192" t="s">
        <v>1</v>
      </c>
      <c r="N459" s="193" t="s">
        <v>43</v>
      </c>
      <c r="O459" s="71"/>
      <c r="P459" s="194">
        <f>O459*H459</f>
        <v>0</v>
      </c>
      <c r="Q459" s="194">
        <v>4.6800000000000001E-3</v>
      </c>
      <c r="R459" s="194">
        <f>Q459*H459</f>
        <v>0.78624000000000005</v>
      </c>
      <c r="S459" s="194">
        <v>0</v>
      </c>
      <c r="T459" s="195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6" t="s">
        <v>229</v>
      </c>
      <c r="AT459" s="196" t="s">
        <v>224</v>
      </c>
      <c r="AU459" s="196" t="s">
        <v>85</v>
      </c>
      <c r="AY459" s="17" t="s">
        <v>223</v>
      </c>
      <c r="BE459" s="197">
        <f>IF(N459="základní",J459,0)</f>
        <v>0</v>
      </c>
      <c r="BF459" s="197">
        <f>IF(N459="snížená",J459,0)</f>
        <v>0</v>
      </c>
      <c r="BG459" s="197">
        <f>IF(N459="zákl. přenesená",J459,0)</f>
        <v>0</v>
      </c>
      <c r="BH459" s="197">
        <f>IF(N459="sníž. přenesená",J459,0)</f>
        <v>0</v>
      </c>
      <c r="BI459" s="197">
        <f>IF(N459="nulová",J459,0)</f>
        <v>0</v>
      </c>
      <c r="BJ459" s="17" t="s">
        <v>85</v>
      </c>
      <c r="BK459" s="197">
        <f>ROUND(I459*H459,2)</f>
        <v>0</v>
      </c>
      <c r="BL459" s="17" t="s">
        <v>229</v>
      </c>
      <c r="BM459" s="196" t="s">
        <v>629</v>
      </c>
    </row>
    <row r="460" spans="1:65" s="12" customFormat="1" ht="11.25">
      <c r="B460" s="198"/>
      <c r="C460" s="199"/>
      <c r="D460" s="200" t="s">
        <v>231</v>
      </c>
      <c r="E460" s="201" t="s">
        <v>1</v>
      </c>
      <c r="F460" s="202" t="s">
        <v>630</v>
      </c>
      <c r="G460" s="199"/>
      <c r="H460" s="201" t="s">
        <v>1</v>
      </c>
      <c r="I460" s="203"/>
      <c r="J460" s="199"/>
      <c r="K460" s="199"/>
      <c r="L460" s="204"/>
      <c r="M460" s="205"/>
      <c r="N460" s="206"/>
      <c r="O460" s="206"/>
      <c r="P460" s="206"/>
      <c r="Q460" s="206"/>
      <c r="R460" s="206"/>
      <c r="S460" s="206"/>
      <c r="T460" s="207"/>
      <c r="AT460" s="208" t="s">
        <v>231</v>
      </c>
      <c r="AU460" s="208" t="s">
        <v>85</v>
      </c>
      <c r="AV460" s="12" t="s">
        <v>85</v>
      </c>
      <c r="AW460" s="12" t="s">
        <v>33</v>
      </c>
      <c r="AX460" s="12" t="s">
        <v>78</v>
      </c>
      <c r="AY460" s="208" t="s">
        <v>223</v>
      </c>
    </row>
    <row r="461" spans="1:65" s="13" customFormat="1" ht="11.25">
      <c r="B461" s="209"/>
      <c r="C461" s="210"/>
      <c r="D461" s="200" t="s">
        <v>231</v>
      </c>
      <c r="E461" s="211" t="s">
        <v>1</v>
      </c>
      <c r="F461" s="212" t="s">
        <v>631</v>
      </c>
      <c r="G461" s="210"/>
      <c r="H461" s="213">
        <v>168</v>
      </c>
      <c r="I461" s="214"/>
      <c r="J461" s="210"/>
      <c r="K461" s="210"/>
      <c r="L461" s="215"/>
      <c r="M461" s="216"/>
      <c r="N461" s="217"/>
      <c r="O461" s="217"/>
      <c r="P461" s="217"/>
      <c r="Q461" s="217"/>
      <c r="R461" s="217"/>
      <c r="S461" s="217"/>
      <c r="T461" s="218"/>
      <c r="AT461" s="219" t="s">
        <v>231</v>
      </c>
      <c r="AU461" s="219" t="s">
        <v>85</v>
      </c>
      <c r="AV461" s="13" t="s">
        <v>87</v>
      </c>
      <c r="AW461" s="13" t="s">
        <v>33</v>
      </c>
      <c r="AX461" s="13" t="s">
        <v>85</v>
      </c>
      <c r="AY461" s="219" t="s">
        <v>223</v>
      </c>
    </row>
    <row r="462" spans="1:65" s="2" customFormat="1" ht="16.5" customHeight="1">
      <c r="A462" s="34"/>
      <c r="B462" s="35"/>
      <c r="C462" s="185" t="s">
        <v>632</v>
      </c>
      <c r="D462" s="185" t="s">
        <v>224</v>
      </c>
      <c r="E462" s="186" t="s">
        <v>633</v>
      </c>
      <c r="F462" s="187" t="s">
        <v>634</v>
      </c>
      <c r="G462" s="188" t="s">
        <v>321</v>
      </c>
      <c r="H462" s="189">
        <v>4</v>
      </c>
      <c r="I462" s="190"/>
      <c r="J462" s="191">
        <f>ROUND(I462*H462,2)</f>
        <v>0</v>
      </c>
      <c r="K462" s="187" t="s">
        <v>228</v>
      </c>
      <c r="L462" s="39"/>
      <c r="M462" s="192" t="s">
        <v>1</v>
      </c>
      <c r="N462" s="193" t="s">
        <v>43</v>
      </c>
      <c r="O462" s="71"/>
      <c r="P462" s="194">
        <f>O462*H462</f>
        <v>0</v>
      </c>
      <c r="Q462" s="194">
        <v>1.8000000000000001E-4</v>
      </c>
      <c r="R462" s="194">
        <f>Q462*H462</f>
        <v>7.2000000000000005E-4</v>
      </c>
      <c r="S462" s="194">
        <v>0</v>
      </c>
      <c r="T462" s="195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6" t="s">
        <v>229</v>
      </c>
      <c r="AT462" s="196" t="s">
        <v>224</v>
      </c>
      <c r="AU462" s="196" t="s">
        <v>85</v>
      </c>
      <c r="AY462" s="17" t="s">
        <v>223</v>
      </c>
      <c r="BE462" s="197">
        <f>IF(N462="základní",J462,0)</f>
        <v>0</v>
      </c>
      <c r="BF462" s="197">
        <f>IF(N462="snížená",J462,0)</f>
        <v>0</v>
      </c>
      <c r="BG462" s="197">
        <f>IF(N462="zákl. přenesená",J462,0)</f>
        <v>0</v>
      </c>
      <c r="BH462" s="197">
        <f>IF(N462="sníž. přenesená",J462,0)</f>
        <v>0</v>
      </c>
      <c r="BI462" s="197">
        <f>IF(N462="nulová",J462,0)</f>
        <v>0</v>
      </c>
      <c r="BJ462" s="17" t="s">
        <v>85</v>
      </c>
      <c r="BK462" s="197">
        <f>ROUND(I462*H462,2)</f>
        <v>0</v>
      </c>
      <c r="BL462" s="17" t="s">
        <v>229</v>
      </c>
      <c r="BM462" s="196" t="s">
        <v>635</v>
      </c>
    </row>
    <row r="463" spans="1:65" s="2" customFormat="1" ht="16.5" customHeight="1">
      <c r="A463" s="34"/>
      <c r="B463" s="35"/>
      <c r="C463" s="231" t="s">
        <v>636</v>
      </c>
      <c r="D463" s="231" t="s">
        <v>268</v>
      </c>
      <c r="E463" s="232" t="s">
        <v>637</v>
      </c>
      <c r="F463" s="233" t="s">
        <v>638</v>
      </c>
      <c r="G463" s="234" t="s">
        <v>321</v>
      </c>
      <c r="H463" s="235">
        <v>4</v>
      </c>
      <c r="I463" s="236"/>
      <c r="J463" s="237">
        <f>ROUND(I463*H463,2)</f>
        <v>0</v>
      </c>
      <c r="K463" s="233" t="s">
        <v>228</v>
      </c>
      <c r="L463" s="238"/>
      <c r="M463" s="239" t="s">
        <v>1</v>
      </c>
      <c r="N463" s="240" t="s">
        <v>43</v>
      </c>
      <c r="O463" s="71"/>
      <c r="P463" s="194">
        <f>O463*H463</f>
        <v>0</v>
      </c>
      <c r="Q463" s="194">
        <v>1.2E-2</v>
      </c>
      <c r="R463" s="194">
        <f>Q463*H463</f>
        <v>4.8000000000000001E-2</v>
      </c>
      <c r="S463" s="194">
        <v>0</v>
      </c>
      <c r="T463" s="195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6" t="s">
        <v>267</v>
      </c>
      <c r="AT463" s="196" t="s">
        <v>268</v>
      </c>
      <c r="AU463" s="196" t="s">
        <v>85</v>
      </c>
      <c r="AY463" s="17" t="s">
        <v>223</v>
      </c>
      <c r="BE463" s="197">
        <f>IF(N463="základní",J463,0)</f>
        <v>0</v>
      </c>
      <c r="BF463" s="197">
        <f>IF(N463="snížená",J463,0)</f>
        <v>0</v>
      </c>
      <c r="BG463" s="197">
        <f>IF(N463="zákl. přenesená",J463,0)</f>
        <v>0</v>
      </c>
      <c r="BH463" s="197">
        <f>IF(N463="sníž. přenesená",J463,0)</f>
        <v>0</v>
      </c>
      <c r="BI463" s="197">
        <f>IF(N463="nulová",J463,0)</f>
        <v>0</v>
      </c>
      <c r="BJ463" s="17" t="s">
        <v>85</v>
      </c>
      <c r="BK463" s="197">
        <f>ROUND(I463*H463,2)</f>
        <v>0</v>
      </c>
      <c r="BL463" s="17" t="s">
        <v>229</v>
      </c>
      <c r="BM463" s="196" t="s">
        <v>639</v>
      </c>
    </row>
    <row r="464" spans="1:65" s="2" customFormat="1" ht="21.75" customHeight="1">
      <c r="A464" s="34"/>
      <c r="B464" s="35"/>
      <c r="C464" s="185" t="s">
        <v>640</v>
      </c>
      <c r="D464" s="185" t="s">
        <v>224</v>
      </c>
      <c r="E464" s="186" t="s">
        <v>641</v>
      </c>
      <c r="F464" s="187" t="s">
        <v>642</v>
      </c>
      <c r="G464" s="188" t="s">
        <v>146</v>
      </c>
      <c r="H464" s="189">
        <v>78.106999999999999</v>
      </c>
      <c r="I464" s="190"/>
      <c r="J464" s="191">
        <f>ROUND(I464*H464,2)</f>
        <v>0</v>
      </c>
      <c r="K464" s="187" t="s">
        <v>228</v>
      </c>
      <c r="L464" s="39"/>
      <c r="M464" s="192" t="s">
        <v>1</v>
      </c>
      <c r="N464" s="193" t="s">
        <v>43</v>
      </c>
      <c r="O464" s="71"/>
      <c r="P464" s="194">
        <f>O464*H464</f>
        <v>0</v>
      </c>
      <c r="Q464" s="194">
        <v>0</v>
      </c>
      <c r="R464" s="194">
        <f>Q464*H464</f>
        <v>0</v>
      </c>
      <c r="S464" s="194">
        <v>0.26100000000000001</v>
      </c>
      <c r="T464" s="195">
        <f>S464*H464</f>
        <v>20.385927000000002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96" t="s">
        <v>229</v>
      </c>
      <c r="AT464" s="196" t="s">
        <v>224</v>
      </c>
      <c r="AU464" s="196" t="s">
        <v>85</v>
      </c>
      <c r="AY464" s="17" t="s">
        <v>223</v>
      </c>
      <c r="BE464" s="197">
        <f>IF(N464="základní",J464,0)</f>
        <v>0</v>
      </c>
      <c r="BF464" s="197">
        <f>IF(N464="snížená",J464,0)</f>
        <v>0</v>
      </c>
      <c r="BG464" s="197">
        <f>IF(N464="zákl. přenesená",J464,0)</f>
        <v>0</v>
      </c>
      <c r="BH464" s="197">
        <f>IF(N464="sníž. přenesená",J464,0)</f>
        <v>0</v>
      </c>
      <c r="BI464" s="197">
        <f>IF(N464="nulová",J464,0)</f>
        <v>0</v>
      </c>
      <c r="BJ464" s="17" t="s">
        <v>85</v>
      </c>
      <c r="BK464" s="197">
        <f>ROUND(I464*H464,2)</f>
        <v>0</v>
      </c>
      <c r="BL464" s="17" t="s">
        <v>229</v>
      </c>
      <c r="BM464" s="196" t="s">
        <v>643</v>
      </c>
    </row>
    <row r="465" spans="1:65" s="13" customFormat="1" ht="11.25">
      <c r="B465" s="209"/>
      <c r="C465" s="210"/>
      <c r="D465" s="200" t="s">
        <v>231</v>
      </c>
      <c r="E465" s="211" t="s">
        <v>1</v>
      </c>
      <c r="F465" s="212" t="s">
        <v>644</v>
      </c>
      <c r="G465" s="210"/>
      <c r="H465" s="213">
        <v>3.96</v>
      </c>
      <c r="I465" s="214"/>
      <c r="J465" s="210"/>
      <c r="K465" s="210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231</v>
      </c>
      <c r="AU465" s="219" t="s">
        <v>85</v>
      </c>
      <c r="AV465" s="13" t="s">
        <v>87</v>
      </c>
      <c r="AW465" s="13" t="s">
        <v>33</v>
      </c>
      <c r="AX465" s="13" t="s">
        <v>78</v>
      </c>
      <c r="AY465" s="219" t="s">
        <v>223</v>
      </c>
    </row>
    <row r="466" spans="1:65" s="13" customFormat="1" ht="11.25">
      <c r="B466" s="209"/>
      <c r="C466" s="210"/>
      <c r="D466" s="200" t="s">
        <v>231</v>
      </c>
      <c r="E466" s="211" t="s">
        <v>1</v>
      </c>
      <c r="F466" s="212" t="s">
        <v>645</v>
      </c>
      <c r="G466" s="210"/>
      <c r="H466" s="213">
        <v>2.4249999999999998</v>
      </c>
      <c r="I466" s="214"/>
      <c r="J466" s="210"/>
      <c r="K466" s="210"/>
      <c r="L466" s="215"/>
      <c r="M466" s="216"/>
      <c r="N466" s="217"/>
      <c r="O466" s="217"/>
      <c r="P466" s="217"/>
      <c r="Q466" s="217"/>
      <c r="R466" s="217"/>
      <c r="S466" s="217"/>
      <c r="T466" s="218"/>
      <c r="AT466" s="219" t="s">
        <v>231</v>
      </c>
      <c r="AU466" s="219" t="s">
        <v>85</v>
      </c>
      <c r="AV466" s="13" t="s">
        <v>87</v>
      </c>
      <c r="AW466" s="13" t="s">
        <v>33</v>
      </c>
      <c r="AX466" s="13" t="s">
        <v>78</v>
      </c>
      <c r="AY466" s="219" t="s">
        <v>223</v>
      </c>
    </row>
    <row r="467" spans="1:65" s="13" customFormat="1" ht="11.25">
      <c r="B467" s="209"/>
      <c r="C467" s="210"/>
      <c r="D467" s="200" t="s">
        <v>231</v>
      </c>
      <c r="E467" s="211" t="s">
        <v>1</v>
      </c>
      <c r="F467" s="212" t="s">
        <v>646</v>
      </c>
      <c r="G467" s="210"/>
      <c r="H467" s="213">
        <v>5.7060000000000004</v>
      </c>
      <c r="I467" s="214"/>
      <c r="J467" s="210"/>
      <c r="K467" s="210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231</v>
      </c>
      <c r="AU467" s="219" t="s">
        <v>85</v>
      </c>
      <c r="AV467" s="13" t="s">
        <v>87</v>
      </c>
      <c r="AW467" s="13" t="s">
        <v>33</v>
      </c>
      <c r="AX467" s="13" t="s">
        <v>78</v>
      </c>
      <c r="AY467" s="219" t="s">
        <v>223</v>
      </c>
    </row>
    <row r="468" spans="1:65" s="13" customFormat="1" ht="11.25">
      <c r="B468" s="209"/>
      <c r="C468" s="210"/>
      <c r="D468" s="200" t="s">
        <v>231</v>
      </c>
      <c r="E468" s="211" t="s">
        <v>1</v>
      </c>
      <c r="F468" s="212" t="s">
        <v>647</v>
      </c>
      <c r="G468" s="210"/>
      <c r="H468" s="213">
        <v>1.8</v>
      </c>
      <c r="I468" s="214"/>
      <c r="J468" s="210"/>
      <c r="K468" s="210"/>
      <c r="L468" s="215"/>
      <c r="M468" s="216"/>
      <c r="N468" s="217"/>
      <c r="O468" s="217"/>
      <c r="P468" s="217"/>
      <c r="Q468" s="217"/>
      <c r="R468" s="217"/>
      <c r="S468" s="217"/>
      <c r="T468" s="218"/>
      <c r="AT468" s="219" t="s">
        <v>231</v>
      </c>
      <c r="AU468" s="219" t="s">
        <v>85</v>
      </c>
      <c r="AV468" s="13" t="s">
        <v>87</v>
      </c>
      <c r="AW468" s="13" t="s">
        <v>33</v>
      </c>
      <c r="AX468" s="13" t="s">
        <v>78</v>
      </c>
      <c r="AY468" s="219" t="s">
        <v>223</v>
      </c>
    </row>
    <row r="469" spans="1:65" s="13" customFormat="1" ht="11.25">
      <c r="B469" s="209"/>
      <c r="C469" s="210"/>
      <c r="D469" s="200" t="s">
        <v>231</v>
      </c>
      <c r="E469" s="211" t="s">
        <v>1</v>
      </c>
      <c r="F469" s="212" t="s">
        <v>648</v>
      </c>
      <c r="G469" s="210"/>
      <c r="H469" s="213">
        <v>10.343</v>
      </c>
      <c r="I469" s="214"/>
      <c r="J469" s="210"/>
      <c r="K469" s="210"/>
      <c r="L469" s="215"/>
      <c r="M469" s="216"/>
      <c r="N469" s="217"/>
      <c r="O469" s="217"/>
      <c r="P469" s="217"/>
      <c r="Q469" s="217"/>
      <c r="R469" s="217"/>
      <c r="S469" s="217"/>
      <c r="T469" s="218"/>
      <c r="AT469" s="219" t="s">
        <v>231</v>
      </c>
      <c r="AU469" s="219" t="s">
        <v>85</v>
      </c>
      <c r="AV469" s="13" t="s">
        <v>87</v>
      </c>
      <c r="AW469" s="13" t="s">
        <v>33</v>
      </c>
      <c r="AX469" s="13" t="s">
        <v>78</v>
      </c>
      <c r="AY469" s="219" t="s">
        <v>223</v>
      </c>
    </row>
    <row r="470" spans="1:65" s="13" customFormat="1" ht="11.25">
      <c r="B470" s="209"/>
      <c r="C470" s="210"/>
      <c r="D470" s="200" t="s">
        <v>231</v>
      </c>
      <c r="E470" s="211" t="s">
        <v>1</v>
      </c>
      <c r="F470" s="212" t="s">
        <v>649</v>
      </c>
      <c r="G470" s="210"/>
      <c r="H470" s="213">
        <v>0.63400000000000001</v>
      </c>
      <c r="I470" s="214"/>
      <c r="J470" s="210"/>
      <c r="K470" s="210"/>
      <c r="L470" s="215"/>
      <c r="M470" s="216"/>
      <c r="N470" s="217"/>
      <c r="O470" s="217"/>
      <c r="P470" s="217"/>
      <c r="Q470" s="217"/>
      <c r="R470" s="217"/>
      <c r="S470" s="217"/>
      <c r="T470" s="218"/>
      <c r="AT470" s="219" t="s">
        <v>231</v>
      </c>
      <c r="AU470" s="219" t="s">
        <v>85</v>
      </c>
      <c r="AV470" s="13" t="s">
        <v>87</v>
      </c>
      <c r="AW470" s="13" t="s">
        <v>33</v>
      </c>
      <c r="AX470" s="13" t="s">
        <v>78</v>
      </c>
      <c r="AY470" s="219" t="s">
        <v>223</v>
      </c>
    </row>
    <row r="471" spans="1:65" s="13" customFormat="1" ht="11.25">
      <c r="B471" s="209"/>
      <c r="C471" s="210"/>
      <c r="D471" s="200" t="s">
        <v>231</v>
      </c>
      <c r="E471" s="211" t="s">
        <v>1</v>
      </c>
      <c r="F471" s="212" t="s">
        <v>650</v>
      </c>
      <c r="G471" s="210"/>
      <c r="H471" s="213">
        <v>3.9849999999999999</v>
      </c>
      <c r="I471" s="214"/>
      <c r="J471" s="210"/>
      <c r="K471" s="210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231</v>
      </c>
      <c r="AU471" s="219" t="s">
        <v>85</v>
      </c>
      <c r="AV471" s="13" t="s">
        <v>87</v>
      </c>
      <c r="AW471" s="13" t="s">
        <v>33</v>
      </c>
      <c r="AX471" s="13" t="s">
        <v>78</v>
      </c>
      <c r="AY471" s="219" t="s">
        <v>223</v>
      </c>
    </row>
    <row r="472" spans="1:65" s="13" customFormat="1" ht="11.25">
      <c r="B472" s="209"/>
      <c r="C472" s="210"/>
      <c r="D472" s="200" t="s">
        <v>231</v>
      </c>
      <c r="E472" s="211" t="s">
        <v>1</v>
      </c>
      <c r="F472" s="212" t="s">
        <v>651</v>
      </c>
      <c r="G472" s="210"/>
      <c r="H472" s="213">
        <v>2.3929999999999998</v>
      </c>
      <c r="I472" s="214"/>
      <c r="J472" s="210"/>
      <c r="K472" s="210"/>
      <c r="L472" s="215"/>
      <c r="M472" s="216"/>
      <c r="N472" s="217"/>
      <c r="O472" s="217"/>
      <c r="P472" s="217"/>
      <c r="Q472" s="217"/>
      <c r="R472" s="217"/>
      <c r="S472" s="217"/>
      <c r="T472" s="218"/>
      <c r="AT472" s="219" t="s">
        <v>231</v>
      </c>
      <c r="AU472" s="219" t="s">
        <v>85</v>
      </c>
      <c r="AV472" s="13" t="s">
        <v>87</v>
      </c>
      <c r="AW472" s="13" t="s">
        <v>33</v>
      </c>
      <c r="AX472" s="13" t="s">
        <v>78</v>
      </c>
      <c r="AY472" s="219" t="s">
        <v>223</v>
      </c>
    </row>
    <row r="473" spans="1:65" s="13" customFormat="1" ht="11.25">
      <c r="B473" s="209"/>
      <c r="C473" s="210"/>
      <c r="D473" s="200" t="s">
        <v>231</v>
      </c>
      <c r="E473" s="211" t="s">
        <v>1</v>
      </c>
      <c r="F473" s="212" t="s">
        <v>652</v>
      </c>
      <c r="G473" s="210"/>
      <c r="H473" s="213">
        <v>10.896000000000001</v>
      </c>
      <c r="I473" s="214"/>
      <c r="J473" s="210"/>
      <c r="K473" s="210"/>
      <c r="L473" s="215"/>
      <c r="M473" s="216"/>
      <c r="N473" s="217"/>
      <c r="O473" s="217"/>
      <c r="P473" s="217"/>
      <c r="Q473" s="217"/>
      <c r="R473" s="217"/>
      <c r="S473" s="217"/>
      <c r="T473" s="218"/>
      <c r="AT473" s="219" t="s">
        <v>231</v>
      </c>
      <c r="AU473" s="219" t="s">
        <v>85</v>
      </c>
      <c r="AV473" s="13" t="s">
        <v>87</v>
      </c>
      <c r="AW473" s="13" t="s">
        <v>33</v>
      </c>
      <c r="AX473" s="13" t="s">
        <v>78</v>
      </c>
      <c r="AY473" s="219" t="s">
        <v>223</v>
      </c>
    </row>
    <row r="474" spans="1:65" s="13" customFormat="1" ht="11.25">
      <c r="B474" s="209"/>
      <c r="C474" s="210"/>
      <c r="D474" s="200" t="s">
        <v>231</v>
      </c>
      <c r="E474" s="211" t="s">
        <v>1</v>
      </c>
      <c r="F474" s="212" t="s">
        <v>653</v>
      </c>
      <c r="G474" s="210"/>
      <c r="H474" s="213">
        <v>10.026</v>
      </c>
      <c r="I474" s="214"/>
      <c r="J474" s="210"/>
      <c r="K474" s="210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231</v>
      </c>
      <c r="AU474" s="219" t="s">
        <v>85</v>
      </c>
      <c r="AV474" s="13" t="s">
        <v>87</v>
      </c>
      <c r="AW474" s="13" t="s">
        <v>33</v>
      </c>
      <c r="AX474" s="13" t="s">
        <v>78</v>
      </c>
      <c r="AY474" s="219" t="s">
        <v>223</v>
      </c>
    </row>
    <row r="475" spans="1:65" s="13" customFormat="1" ht="11.25">
      <c r="B475" s="209"/>
      <c r="C475" s="210"/>
      <c r="D475" s="200" t="s">
        <v>231</v>
      </c>
      <c r="E475" s="211" t="s">
        <v>1</v>
      </c>
      <c r="F475" s="212" t="s">
        <v>654</v>
      </c>
      <c r="G475" s="210"/>
      <c r="H475" s="213">
        <v>7.0460000000000003</v>
      </c>
      <c r="I475" s="214"/>
      <c r="J475" s="210"/>
      <c r="K475" s="210"/>
      <c r="L475" s="215"/>
      <c r="M475" s="216"/>
      <c r="N475" s="217"/>
      <c r="O475" s="217"/>
      <c r="P475" s="217"/>
      <c r="Q475" s="217"/>
      <c r="R475" s="217"/>
      <c r="S475" s="217"/>
      <c r="T475" s="218"/>
      <c r="AT475" s="219" t="s">
        <v>231</v>
      </c>
      <c r="AU475" s="219" t="s">
        <v>85</v>
      </c>
      <c r="AV475" s="13" t="s">
        <v>87</v>
      </c>
      <c r="AW475" s="13" t="s">
        <v>33</v>
      </c>
      <c r="AX475" s="13" t="s">
        <v>78</v>
      </c>
      <c r="AY475" s="219" t="s">
        <v>223</v>
      </c>
    </row>
    <row r="476" spans="1:65" s="13" customFormat="1" ht="11.25">
      <c r="B476" s="209"/>
      <c r="C476" s="210"/>
      <c r="D476" s="200" t="s">
        <v>231</v>
      </c>
      <c r="E476" s="211" t="s">
        <v>1</v>
      </c>
      <c r="F476" s="212" t="s">
        <v>655</v>
      </c>
      <c r="G476" s="210"/>
      <c r="H476" s="213">
        <v>2.3679999999999999</v>
      </c>
      <c r="I476" s="214"/>
      <c r="J476" s="210"/>
      <c r="K476" s="210"/>
      <c r="L476" s="215"/>
      <c r="M476" s="216"/>
      <c r="N476" s="217"/>
      <c r="O476" s="217"/>
      <c r="P476" s="217"/>
      <c r="Q476" s="217"/>
      <c r="R476" s="217"/>
      <c r="S476" s="217"/>
      <c r="T476" s="218"/>
      <c r="AT476" s="219" t="s">
        <v>231</v>
      </c>
      <c r="AU476" s="219" t="s">
        <v>85</v>
      </c>
      <c r="AV476" s="13" t="s">
        <v>87</v>
      </c>
      <c r="AW476" s="13" t="s">
        <v>33</v>
      </c>
      <c r="AX476" s="13" t="s">
        <v>78</v>
      </c>
      <c r="AY476" s="219" t="s">
        <v>223</v>
      </c>
    </row>
    <row r="477" spans="1:65" s="13" customFormat="1" ht="11.25">
      <c r="B477" s="209"/>
      <c r="C477" s="210"/>
      <c r="D477" s="200" t="s">
        <v>231</v>
      </c>
      <c r="E477" s="211" t="s">
        <v>1</v>
      </c>
      <c r="F477" s="212" t="s">
        <v>656</v>
      </c>
      <c r="G477" s="210"/>
      <c r="H477" s="213">
        <v>9.6620000000000008</v>
      </c>
      <c r="I477" s="214"/>
      <c r="J477" s="210"/>
      <c r="K477" s="210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231</v>
      </c>
      <c r="AU477" s="219" t="s">
        <v>85</v>
      </c>
      <c r="AV477" s="13" t="s">
        <v>87</v>
      </c>
      <c r="AW477" s="13" t="s">
        <v>33</v>
      </c>
      <c r="AX477" s="13" t="s">
        <v>78</v>
      </c>
      <c r="AY477" s="219" t="s">
        <v>223</v>
      </c>
    </row>
    <row r="478" spans="1:65" s="13" customFormat="1" ht="11.25">
      <c r="B478" s="209"/>
      <c r="C478" s="210"/>
      <c r="D478" s="200" t="s">
        <v>231</v>
      </c>
      <c r="E478" s="211" t="s">
        <v>1</v>
      </c>
      <c r="F478" s="212" t="s">
        <v>657</v>
      </c>
      <c r="G478" s="210"/>
      <c r="H478" s="213">
        <v>6.8630000000000004</v>
      </c>
      <c r="I478" s="214"/>
      <c r="J478" s="210"/>
      <c r="K478" s="210"/>
      <c r="L478" s="215"/>
      <c r="M478" s="216"/>
      <c r="N478" s="217"/>
      <c r="O478" s="217"/>
      <c r="P478" s="217"/>
      <c r="Q478" s="217"/>
      <c r="R478" s="217"/>
      <c r="S478" s="217"/>
      <c r="T478" s="218"/>
      <c r="AT478" s="219" t="s">
        <v>231</v>
      </c>
      <c r="AU478" s="219" t="s">
        <v>85</v>
      </c>
      <c r="AV478" s="13" t="s">
        <v>87</v>
      </c>
      <c r="AW478" s="13" t="s">
        <v>33</v>
      </c>
      <c r="AX478" s="13" t="s">
        <v>78</v>
      </c>
      <c r="AY478" s="219" t="s">
        <v>223</v>
      </c>
    </row>
    <row r="479" spans="1:65" s="14" customFormat="1" ht="11.25">
      <c r="B479" s="220"/>
      <c r="C479" s="221"/>
      <c r="D479" s="200" t="s">
        <v>231</v>
      </c>
      <c r="E479" s="222" t="s">
        <v>1</v>
      </c>
      <c r="F479" s="223" t="s">
        <v>237</v>
      </c>
      <c r="G479" s="221"/>
      <c r="H479" s="224">
        <v>78.106999999999999</v>
      </c>
      <c r="I479" s="225"/>
      <c r="J479" s="221"/>
      <c r="K479" s="221"/>
      <c r="L479" s="226"/>
      <c r="M479" s="227"/>
      <c r="N479" s="228"/>
      <c r="O479" s="228"/>
      <c r="P479" s="228"/>
      <c r="Q479" s="228"/>
      <c r="R479" s="228"/>
      <c r="S479" s="228"/>
      <c r="T479" s="229"/>
      <c r="AT479" s="230" t="s">
        <v>231</v>
      </c>
      <c r="AU479" s="230" t="s">
        <v>85</v>
      </c>
      <c r="AV479" s="14" t="s">
        <v>229</v>
      </c>
      <c r="AW479" s="14" t="s">
        <v>33</v>
      </c>
      <c r="AX479" s="14" t="s">
        <v>85</v>
      </c>
      <c r="AY479" s="230" t="s">
        <v>223</v>
      </c>
    </row>
    <row r="480" spans="1:65" s="2" customFormat="1" ht="24.2" customHeight="1">
      <c r="A480" s="34"/>
      <c r="B480" s="35"/>
      <c r="C480" s="185" t="s">
        <v>658</v>
      </c>
      <c r="D480" s="185" t="s">
        <v>224</v>
      </c>
      <c r="E480" s="186" t="s">
        <v>659</v>
      </c>
      <c r="F480" s="187" t="s">
        <v>660</v>
      </c>
      <c r="G480" s="188" t="s">
        <v>227</v>
      </c>
      <c r="H480" s="189">
        <v>2.5030000000000001</v>
      </c>
      <c r="I480" s="190"/>
      <c r="J480" s="191">
        <f>ROUND(I480*H480,2)</f>
        <v>0</v>
      </c>
      <c r="K480" s="187" t="s">
        <v>228</v>
      </c>
      <c r="L480" s="39"/>
      <c r="M480" s="192" t="s">
        <v>1</v>
      </c>
      <c r="N480" s="193" t="s">
        <v>43</v>
      </c>
      <c r="O480" s="71"/>
      <c r="P480" s="194">
        <f>O480*H480</f>
        <v>0</v>
      </c>
      <c r="Q480" s="194">
        <v>0</v>
      </c>
      <c r="R480" s="194">
        <f>Q480*H480</f>
        <v>0</v>
      </c>
      <c r="S480" s="194">
        <v>1.8</v>
      </c>
      <c r="T480" s="195">
        <f>S480*H480</f>
        <v>4.5054000000000007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6" t="s">
        <v>229</v>
      </c>
      <c r="AT480" s="196" t="s">
        <v>224</v>
      </c>
      <c r="AU480" s="196" t="s">
        <v>85</v>
      </c>
      <c r="AY480" s="17" t="s">
        <v>223</v>
      </c>
      <c r="BE480" s="197">
        <f>IF(N480="základní",J480,0)</f>
        <v>0</v>
      </c>
      <c r="BF480" s="197">
        <f>IF(N480="snížená",J480,0)</f>
        <v>0</v>
      </c>
      <c r="BG480" s="197">
        <f>IF(N480="zákl. přenesená",J480,0)</f>
        <v>0</v>
      </c>
      <c r="BH480" s="197">
        <f>IF(N480="sníž. přenesená",J480,0)</f>
        <v>0</v>
      </c>
      <c r="BI480" s="197">
        <f>IF(N480="nulová",J480,0)</f>
        <v>0</v>
      </c>
      <c r="BJ480" s="17" t="s">
        <v>85</v>
      </c>
      <c r="BK480" s="197">
        <f>ROUND(I480*H480,2)</f>
        <v>0</v>
      </c>
      <c r="BL480" s="17" t="s">
        <v>229</v>
      </c>
      <c r="BM480" s="196" t="s">
        <v>661</v>
      </c>
    </row>
    <row r="481" spans="1:65" s="13" customFormat="1" ht="11.25">
      <c r="B481" s="209"/>
      <c r="C481" s="210"/>
      <c r="D481" s="200" t="s">
        <v>231</v>
      </c>
      <c r="E481" s="211" t="s">
        <v>1</v>
      </c>
      <c r="F481" s="212" t="s">
        <v>662</v>
      </c>
      <c r="G481" s="210"/>
      <c r="H481" s="213">
        <v>0.89100000000000001</v>
      </c>
      <c r="I481" s="214"/>
      <c r="J481" s="210"/>
      <c r="K481" s="210"/>
      <c r="L481" s="215"/>
      <c r="M481" s="216"/>
      <c r="N481" s="217"/>
      <c r="O481" s="217"/>
      <c r="P481" s="217"/>
      <c r="Q481" s="217"/>
      <c r="R481" s="217"/>
      <c r="S481" s="217"/>
      <c r="T481" s="218"/>
      <c r="AT481" s="219" t="s">
        <v>231</v>
      </c>
      <c r="AU481" s="219" t="s">
        <v>85</v>
      </c>
      <c r="AV481" s="13" t="s">
        <v>87</v>
      </c>
      <c r="AW481" s="13" t="s">
        <v>33</v>
      </c>
      <c r="AX481" s="13" t="s">
        <v>78</v>
      </c>
      <c r="AY481" s="219" t="s">
        <v>223</v>
      </c>
    </row>
    <row r="482" spans="1:65" s="12" customFormat="1" ht="11.25">
      <c r="B482" s="198"/>
      <c r="C482" s="199"/>
      <c r="D482" s="200" t="s">
        <v>231</v>
      </c>
      <c r="E482" s="201" t="s">
        <v>1</v>
      </c>
      <c r="F482" s="202" t="s">
        <v>663</v>
      </c>
      <c r="G482" s="199"/>
      <c r="H482" s="201" t="s">
        <v>1</v>
      </c>
      <c r="I482" s="203"/>
      <c r="J482" s="199"/>
      <c r="K482" s="199"/>
      <c r="L482" s="204"/>
      <c r="M482" s="205"/>
      <c r="N482" s="206"/>
      <c r="O482" s="206"/>
      <c r="P482" s="206"/>
      <c r="Q482" s="206"/>
      <c r="R482" s="206"/>
      <c r="S482" s="206"/>
      <c r="T482" s="207"/>
      <c r="AT482" s="208" t="s">
        <v>231</v>
      </c>
      <c r="AU482" s="208" t="s">
        <v>85</v>
      </c>
      <c r="AV482" s="12" t="s">
        <v>85</v>
      </c>
      <c r="AW482" s="12" t="s">
        <v>33</v>
      </c>
      <c r="AX482" s="12" t="s">
        <v>78</v>
      </c>
      <c r="AY482" s="208" t="s">
        <v>223</v>
      </c>
    </row>
    <row r="483" spans="1:65" s="13" customFormat="1" ht="11.25">
      <c r="B483" s="209"/>
      <c r="C483" s="210"/>
      <c r="D483" s="200" t="s">
        <v>231</v>
      </c>
      <c r="E483" s="211" t="s">
        <v>1</v>
      </c>
      <c r="F483" s="212" t="s">
        <v>664</v>
      </c>
      <c r="G483" s="210"/>
      <c r="H483" s="213">
        <v>1.6120000000000001</v>
      </c>
      <c r="I483" s="214"/>
      <c r="J483" s="210"/>
      <c r="K483" s="210"/>
      <c r="L483" s="215"/>
      <c r="M483" s="216"/>
      <c r="N483" s="217"/>
      <c r="O483" s="217"/>
      <c r="P483" s="217"/>
      <c r="Q483" s="217"/>
      <c r="R483" s="217"/>
      <c r="S483" s="217"/>
      <c r="T483" s="218"/>
      <c r="AT483" s="219" t="s">
        <v>231</v>
      </c>
      <c r="AU483" s="219" t="s">
        <v>85</v>
      </c>
      <c r="AV483" s="13" t="s">
        <v>87</v>
      </c>
      <c r="AW483" s="13" t="s">
        <v>33</v>
      </c>
      <c r="AX483" s="13" t="s">
        <v>78</v>
      </c>
      <c r="AY483" s="219" t="s">
        <v>223</v>
      </c>
    </row>
    <row r="484" spans="1:65" s="14" customFormat="1" ht="11.25">
      <c r="B484" s="220"/>
      <c r="C484" s="221"/>
      <c r="D484" s="200" t="s">
        <v>231</v>
      </c>
      <c r="E484" s="222" t="s">
        <v>1</v>
      </c>
      <c r="F484" s="223" t="s">
        <v>237</v>
      </c>
      <c r="G484" s="221"/>
      <c r="H484" s="224">
        <v>2.5030000000000001</v>
      </c>
      <c r="I484" s="225"/>
      <c r="J484" s="221"/>
      <c r="K484" s="221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231</v>
      </c>
      <c r="AU484" s="230" t="s">
        <v>85</v>
      </c>
      <c r="AV484" s="14" t="s">
        <v>229</v>
      </c>
      <c r="AW484" s="14" t="s">
        <v>33</v>
      </c>
      <c r="AX484" s="14" t="s">
        <v>85</v>
      </c>
      <c r="AY484" s="230" t="s">
        <v>223</v>
      </c>
    </row>
    <row r="485" spans="1:65" s="2" customFormat="1" ht="21.75" customHeight="1">
      <c r="A485" s="34"/>
      <c r="B485" s="35"/>
      <c r="C485" s="185" t="s">
        <v>665</v>
      </c>
      <c r="D485" s="185" t="s">
        <v>224</v>
      </c>
      <c r="E485" s="186" t="s">
        <v>666</v>
      </c>
      <c r="F485" s="187" t="s">
        <v>667</v>
      </c>
      <c r="G485" s="188" t="s">
        <v>227</v>
      </c>
      <c r="H485" s="189">
        <v>10.831</v>
      </c>
      <c r="I485" s="190"/>
      <c r="J485" s="191">
        <f>ROUND(I485*H485,2)</f>
        <v>0</v>
      </c>
      <c r="K485" s="187" t="s">
        <v>228</v>
      </c>
      <c r="L485" s="39"/>
      <c r="M485" s="192" t="s">
        <v>1</v>
      </c>
      <c r="N485" s="193" t="s">
        <v>43</v>
      </c>
      <c r="O485" s="71"/>
      <c r="P485" s="194">
        <f>O485*H485</f>
        <v>0</v>
      </c>
      <c r="Q485" s="194">
        <v>0</v>
      </c>
      <c r="R485" s="194">
        <f>Q485*H485</f>
        <v>0</v>
      </c>
      <c r="S485" s="194">
        <v>1.671</v>
      </c>
      <c r="T485" s="195">
        <f>S485*H485</f>
        <v>18.098600999999999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6" t="s">
        <v>229</v>
      </c>
      <c r="AT485" s="196" t="s">
        <v>224</v>
      </c>
      <c r="AU485" s="196" t="s">
        <v>85</v>
      </c>
      <c r="AY485" s="17" t="s">
        <v>223</v>
      </c>
      <c r="BE485" s="197">
        <f>IF(N485="základní",J485,0)</f>
        <v>0</v>
      </c>
      <c r="BF485" s="197">
        <f>IF(N485="snížená",J485,0)</f>
        <v>0</v>
      </c>
      <c r="BG485" s="197">
        <f>IF(N485="zákl. přenesená",J485,0)</f>
        <v>0</v>
      </c>
      <c r="BH485" s="197">
        <f>IF(N485="sníž. přenesená",J485,0)</f>
        <v>0</v>
      </c>
      <c r="BI485" s="197">
        <f>IF(N485="nulová",J485,0)</f>
        <v>0</v>
      </c>
      <c r="BJ485" s="17" t="s">
        <v>85</v>
      </c>
      <c r="BK485" s="197">
        <f>ROUND(I485*H485,2)</f>
        <v>0</v>
      </c>
      <c r="BL485" s="17" t="s">
        <v>229</v>
      </c>
      <c r="BM485" s="196" t="s">
        <v>668</v>
      </c>
    </row>
    <row r="486" spans="1:65" s="12" customFormat="1" ht="11.25">
      <c r="B486" s="198"/>
      <c r="C486" s="199"/>
      <c r="D486" s="200" t="s">
        <v>231</v>
      </c>
      <c r="E486" s="201" t="s">
        <v>1</v>
      </c>
      <c r="F486" s="202" t="s">
        <v>669</v>
      </c>
      <c r="G486" s="199"/>
      <c r="H486" s="201" t="s">
        <v>1</v>
      </c>
      <c r="I486" s="203"/>
      <c r="J486" s="199"/>
      <c r="K486" s="199"/>
      <c r="L486" s="204"/>
      <c r="M486" s="205"/>
      <c r="N486" s="206"/>
      <c r="O486" s="206"/>
      <c r="P486" s="206"/>
      <c r="Q486" s="206"/>
      <c r="R486" s="206"/>
      <c r="S486" s="206"/>
      <c r="T486" s="207"/>
      <c r="AT486" s="208" t="s">
        <v>231</v>
      </c>
      <c r="AU486" s="208" t="s">
        <v>85</v>
      </c>
      <c r="AV486" s="12" t="s">
        <v>85</v>
      </c>
      <c r="AW486" s="12" t="s">
        <v>33</v>
      </c>
      <c r="AX486" s="12" t="s">
        <v>78</v>
      </c>
      <c r="AY486" s="208" t="s">
        <v>223</v>
      </c>
    </row>
    <row r="487" spans="1:65" s="13" customFormat="1" ht="11.25">
      <c r="B487" s="209"/>
      <c r="C487" s="210"/>
      <c r="D487" s="200" t="s">
        <v>231</v>
      </c>
      <c r="E487" s="211" t="s">
        <v>1</v>
      </c>
      <c r="F487" s="212" t="s">
        <v>670</v>
      </c>
      <c r="G487" s="210"/>
      <c r="H487" s="213">
        <v>6.6059999999999999</v>
      </c>
      <c r="I487" s="214"/>
      <c r="J487" s="210"/>
      <c r="K487" s="210"/>
      <c r="L487" s="215"/>
      <c r="M487" s="216"/>
      <c r="N487" s="217"/>
      <c r="O487" s="217"/>
      <c r="P487" s="217"/>
      <c r="Q487" s="217"/>
      <c r="R487" s="217"/>
      <c r="S487" s="217"/>
      <c r="T487" s="218"/>
      <c r="AT487" s="219" t="s">
        <v>231</v>
      </c>
      <c r="AU487" s="219" t="s">
        <v>85</v>
      </c>
      <c r="AV487" s="13" t="s">
        <v>87</v>
      </c>
      <c r="AW487" s="13" t="s">
        <v>33</v>
      </c>
      <c r="AX487" s="13" t="s">
        <v>78</v>
      </c>
      <c r="AY487" s="219" t="s">
        <v>223</v>
      </c>
    </row>
    <row r="488" spans="1:65" s="13" customFormat="1" ht="11.25">
      <c r="B488" s="209"/>
      <c r="C488" s="210"/>
      <c r="D488" s="200" t="s">
        <v>231</v>
      </c>
      <c r="E488" s="211" t="s">
        <v>1</v>
      </c>
      <c r="F488" s="212" t="s">
        <v>671</v>
      </c>
      <c r="G488" s="210"/>
      <c r="H488" s="213">
        <v>1.5489999999999999</v>
      </c>
      <c r="I488" s="214"/>
      <c r="J488" s="210"/>
      <c r="K488" s="210"/>
      <c r="L488" s="215"/>
      <c r="M488" s="216"/>
      <c r="N488" s="217"/>
      <c r="O488" s="217"/>
      <c r="P488" s="217"/>
      <c r="Q488" s="217"/>
      <c r="R488" s="217"/>
      <c r="S488" s="217"/>
      <c r="T488" s="218"/>
      <c r="AT488" s="219" t="s">
        <v>231</v>
      </c>
      <c r="AU488" s="219" t="s">
        <v>85</v>
      </c>
      <c r="AV488" s="13" t="s">
        <v>87</v>
      </c>
      <c r="AW488" s="13" t="s">
        <v>33</v>
      </c>
      <c r="AX488" s="13" t="s">
        <v>78</v>
      </c>
      <c r="AY488" s="219" t="s">
        <v>223</v>
      </c>
    </row>
    <row r="489" spans="1:65" s="13" customFormat="1" ht="11.25">
      <c r="B489" s="209"/>
      <c r="C489" s="210"/>
      <c r="D489" s="200" t="s">
        <v>231</v>
      </c>
      <c r="E489" s="211" t="s">
        <v>1</v>
      </c>
      <c r="F489" s="212" t="s">
        <v>672</v>
      </c>
      <c r="G489" s="210"/>
      <c r="H489" s="213">
        <v>0.98599999999999999</v>
      </c>
      <c r="I489" s="214"/>
      <c r="J489" s="210"/>
      <c r="K489" s="210"/>
      <c r="L489" s="215"/>
      <c r="M489" s="216"/>
      <c r="N489" s="217"/>
      <c r="O489" s="217"/>
      <c r="P489" s="217"/>
      <c r="Q489" s="217"/>
      <c r="R489" s="217"/>
      <c r="S489" s="217"/>
      <c r="T489" s="218"/>
      <c r="AT489" s="219" t="s">
        <v>231</v>
      </c>
      <c r="AU489" s="219" t="s">
        <v>85</v>
      </c>
      <c r="AV489" s="13" t="s">
        <v>87</v>
      </c>
      <c r="AW489" s="13" t="s">
        <v>33</v>
      </c>
      <c r="AX489" s="13" t="s">
        <v>78</v>
      </c>
      <c r="AY489" s="219" t="s">
        <v>223</v>
      </c>
    </row>
    <row r="490" spans="1:65" s="13" customFormat="1" ht="11.25">
      <c r="B490" s="209"/>
      <c r="C490" s="210"/>
      <c r="D490" s="200" t="s">
        <v>231</v>
      </c>
      <c r="E490" s="211" t="s">
        <v>1</v>
      </c>
      <c r="F490" s="212" t="s">
        <v>673</v>
      </c>
      <c r="G490" s="210"/>
      <c r="H490" s="213">
        <v>1.69</v>
      </c>
      <c r="I490" s="214"/>
      <c r="J490" s="210"/>
      <c r="K490" s="210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231</v>
      </c>
      <c r="AU490" s="219" t="s">
        <v>85</v>
      </c>
      <c r="AV490" s="13" t="s">
        <v>87</v>
      </c>
      <c r="AW490" s="13" t="s">
        <v>33</v>
      </c>
      <c r="AX490" s="13" t="s">
        <v>78</v>
      </c>
      <c r="AY490" s="219" t="s">
        <v>223</v>
      </c>
    </row>
    <row r="491" spans="1:65" s="14" customFormat="1" ht="11.25">
      <c r="B491" s="220"/>
      <c r="C491" s="221"/>
      <c r="D491" s="200" t="s">
        <v>231</v>
      </c>
      <c r="E491" s="222" t="s">
        <v>1</v>
      </c>
      <c r="F491" s="223" t="s">
        <v>237</v>
      </c>
      <c r="G491" s="221"/>
      <c r="H491" s="224">
        <v>10.831</v>
      </c>
      <c r="I491" s="225"/>
      <c r="J491" s="221"/>
      <c r="K491" s="221"/>
      <c r="L491" s="226"/>
      <c r="M491" s="227"/>
      <c r="N491" s="228"/>
      <c r="O491" s="228"/>
      <c r="P491" s="228"/>
      <c r="Q491" s="228"/>
      <c r="R491" s="228"/>
      <c r="S491" s="228"/>
      <c r="T491" s="229"/>
      <c r="AT491" s="230" t="s">
        <v>231</v>
      </c>
      <c r="AU491" s="230" t="s">
        <v>85</v>
      </c>
      <c r="AV491" s="14" t="s">
        <v>229</v>
      </c>
      <c r="AW491" s="14" t="s">
        <v>33</v>
      </c>
      <c r="AX491" s="14" t="s">
        <v>85</v>
      </c>
      <c r="AY491" s="230" t="s">
        <v>223</v>
      </c>
    </row>
    <row r="492" spans="1:65" s="2" customFormat="1" ht="21.75" customHeight="1">
      <c r="A492" s="34"/>
      <c r="B492" s="35"/>
      <c r="C492" s="185" t="s">
        <v>674</v>
      </c>
      <c r="D492" s="185" t="s">
        <v>224</v>
      </c>
      <c r="E492" s="186" t="s">
        <v>675</v>
      </c>
      <c r="F492" s="187" t="s">
        <v>676</v>
      </c>
      <c r="G492" s="188" t="s">
        <v>146</v>
      </c>
      <c r="H492" s="189">
        <v>0.48</v>
      </c>
      <c r="I492" s="190"/>
      <c r="J492" s="191">
        <f>ROUND(I492*H492,2)</f>
        <v>0</v>
      </c>
      <c r="K492" s="187" t="s">
        <v>228</v>
      </c>
      <c r="L492" s="39"/>
      <c r="M492" s="192" t="s">
        <v>1</v>
      </c>
      <c r="N492" s="193" t="s">
        <v>43</v>
      </c>
      <c r="O492" s="71"/>
      <c r="P492" s="194">
        <f>O492*H492</f>
        <v>0</v>
      </c>
      <c r="Q492" s="194">
        <v>0</v>
      </c>
      <c r="R492" s="194">
        <f>Q492*H492</f>
        <v>0</v>
      </c>
      <c r="S492" s="194">
        <v>5.5E-2</v>
      </c>
      <c r="T492" s="195">
        <f>S492*H492</f>
        <v>2.64E-2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96" t="s">
        <v>229</v>
      </c>
      <c r="AT492" s="196" t="s">
        <v>224</v>
      </c>
      <c r="AU492" s="196" t="s">
        <v>85</v>
      </c>
      <c r="AY492" s="17" t="s">
        <v>223</v>
      </c>
      <c r="BE492" s="197">
        <f>IF(N492="základní",J492,0)</f>
        <v>0</v>
      </c>
      <c r="BF492" s="197">
        <f>IF(N492="snížená",J492,0)</f>
        <v>0</v>
      </c>
      <c r="BG492" s="197">
        <f>IF(N492="zákl. přenesená",J492,0)</f>
        <v>0</v>
      </c>
      <c r="BH492" s="197">
        <f>IF(N492="sníž. přenesená",J492,0)</f>
        <v>0</v>
      </c>
      <c r="BI492" s="197">
        <f>IF(N492="nulová",J492,0)</f>
        <v>0</v>
      </c>
      <c r="BJ492" s="17" t="s">
        <v>85</v>
      </c>
      <c r="BK492" s="197">
        <f>ROUND(I492*H492,2)</f>
        <v>0</v>
      </c>
      <c r="BL492" s="17" t="s">
        <v>229</v>
      </c>
      <c r="BM492" s="196" t="s">
        <v>677</v>
      </c>
    </row>
    <row r="493" spans="1:65" s="13" customFormat="1" ht="11.25">
      <c r="B493" s="209"/>
      <c r="C493" s="210"/>
      <c r="D493" s="200" t="s">
        <v>231</v>
      </c>
      <c r="E493" s="211" t="s">
        <v>1</v>
      </c>
      <c r="F493" s="212" t="s">
        <v>678</v>
      </c>
      <c r="G493" s="210"/>
      <c r="H493" s="213">
        <v>0.48</v>
      </c>
      <c r="I493" s="214"/>
      <c r="J493" s="210"/>
      <c r="K493" s="210"/>
      <c r="L493" s="215"/>
      <c r="M493" s="216"/>
      <c r="N493" s="217"/>
      <c r="O493" s="217"/>
      <c r="P493" s="217"/>
      <c r="Q493" s="217"/>
      <c r="R493" s="217"/>
      <c r="S493" s="217"/>
      <c r="T493" s="218"/>
      <c r="AT493" s="219" t="s">
        <v>231</v>
      </c>
      <c r="AU493" s="219" t="s">
        <v>85</v>
      </c>
      <c r="AV493" s="13" t="s">
        <v>87</v>
      </c>
      <c r="AW493" s="13" t="s">
        <v>33</v>
      </c>
      <c r="AX493" s="13" t="s">
        <v>85</v>
      </c>
      <c r="AY493" s="219" t="s">
        <v>223</v>
      </c>
    </row>
    <row r="494" spans="1:65" s="2" customFormat="1" ht="37.9" customHeight="1">
      <c r="A494" s="34"/>
      <c r="B494" s="35"/>
      <c r="C494" s="185" t="s">
        <v>679</v>
      </c>
      <c r="D494" s="185" t="s">
        <v>224</v>
      </c>
      <c r="E494" s="186" t="s">
        <v>680</v>
      </c>
      <c r="F494" s="187" t="s">
        <v>681</v>
      </c>
      <c r="G494" s="188" t="s">
        <v>227</v>
      </c>
      <c r="H494" s="189">
        <v>42.07</v>
      </c>
      <c r="I494" s="190"/>
      <c r="J494" s="191">
        <f>ROUND(I494*H494,2)</f>
        <v>0</v>
      </c>
      <c r="K494" s="187" t="s">
        <v>228</v>
      </c>
      <c r="L494" s="39"/>
      <c r="M494" s="192" t="s">
        <v>1</v>
      </c>
      <c r="N494" s="193" t="s">
        <v>43</v>
      </c>
      <c r="O494" s="71"/>
      <c r="P494" s="194">
        <f>O494*H494</f>
        <v>0</v>
      </c>
      <c r="Q494" s="194">
        <v>0</v>
      </c>
      <c r="R494" s="194">
        <f>Q494*H494</f>
        <v>0</v>
      </c>
      <c r="S494" s="194">
        <v>2.2000000000000002</v>
      </c>
      <c r="T494" s="195">
        <f>S494*H494</f>
        <v>92.554000000000002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6" t="s">
        <v>229</v>
      </c>
      <c r="AT494" s="196" t="s">
        <v>224</v>
      </c>
      <c r="AU494" s="196" t="s">
        <v>85</v>
      </c>
      <c r="AY494" s="17" t="s">
        <v>223</v>
      </c>
      <c r="BE494" s="197">
        <f>IF(N494="základní",J494,0)</f>
        <v>0</v>
      </c>
      <c r="BF494" s="197">
        <f>IF(N494="snížená",J494,0)</f>
        <v>0</v>
      </c>
      <c r="BG494" s="197">
        <f>IF(N494="zákl. přenesená",J494,0)</f>
        <v>0</v>
      </c>
      <c r="BH494" s="197">
        <f>IF(N494="sníž. přenesená",J494,0)</f>
        <v>0</v>
      </c>
      <c r="BI494" s="197">
        <f>IF(N494="nulová",J494,0)</f>
        <v>0</v>
      </c>
      <c r="BJ494" s="17" t="s">
        <v>85</v>
      </c>
      <c r="BK494" s="197">
        <f>ROUND(I494*H494,2)</f>
        <v>0</v>
      </c>
      <c r="BL494" s="17" t="s">
        <v>229</v>
      </c>
      <c r="BM494" s="196" t="s">
        <v>682</v>
      </c>
    </row>
    <row r="495" spans="1:65" s="12" customFormat="1" ht="11.25">
      <c r="B495" s="198"/>
      <c r="C495" s="199"/>
      <c r="D495" s="200" t="s">
        <v>231</v>
      </c>
      <c r="E495" s="201" t="s">
        <v>1</v>
      </c>
      <c r="F495" s="202" t="s">
        <v>683</v>
      </c>
      <c r="G495" s="199"/>
      <c r="H495" s="201" t="s">
        <v>1</v>
      </c>
      <c r="I495" s="203"/>
      <c r="J495" s="199"/>
      <c r="K495" s="199"/>
      <c r="L495" s="204"/>
      <c r="M495" s="205"/>
      <c r="N495" s="206"/>
      <c r="O495" s="206"/>
      <c r="P495" s="206"/>
      <c r="Q495" s="206"/>
      <c r="R495" s="206"/>
      <c r="S495" s="206"/>
      <c r="T495" s="207"/>
      <c r="AT495" s="208" t="s">
        <v>231</v>
      </c>
      <c r="AU495" s="208" t="s">
        <v>85</v>
      </c>
      <c r="AV495" s="12" t="s">
        <v>85</v>
      </c>
      <c r="AW495" s="12" t="s">
        <v>33</v>
      </c>
      <c r="AX495" s="12" t="s">
        <v>78</v>
      </c>
      <c r="AY495" s="208" t="s">
        <v>223</v>
      </c>
    </row>
    <row r="496" spans="1:65" s="13" customFormat="1" ht="22.5">
      <c r="B496" s="209"/>
      <c r="C496" s="210"/>
      <c r="D496" s="200" t="s">
        <v>231</v>
      </c>
      <c r="E496" s="211" t="s">
        <v>1</v>
      </c>
      <c r="F496" s="212" t="s">
        <v>684</v>
      </c>
      <c r="G496" s="210"/>
      <c r="H496" s="213">
        <v>111.99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231</v>
      </c>
      <c r="AU496" s="219" t="s">
        <v>85</v>
      </c>
      <c r="AV496" s="13" t="s">
        <v>87</v>
      </c>
      <c r="AW496" s="13" t="s">
        <v>33</v>
      </c>
      <c r="AX496" s="13" t="s">
        <v>78</v>
      </c>
      <c r="AY496" s="219" t="s">
        <v>223</v>
      </c>
    </row>
    <row r="497" spans="1:65" s="13" customFormat="1" ht="22.5">
      <c r="B497" s="209"/>
      <c r="C497" s="210"/>
      <c r="D497" s="200" t="s">
        <v>231</v>
      </c>
      <c r="E497" s="211" t="s">
        <v>1</v>
      </c>
      <c r="F497" s="212" t="s">
        <v>685</v>
      </c>
      <c r="G497" s="210"/>
      <c r="H497" s="213">
        <v>98.36</v>
      </c>
      <c r="I497" s="214"/>
      <c r="J497" s="210"/>
      <c r="K497" s="210"/>
      <c r="L497" s="215"/>
      <c r="M497" s="216"/>
      <c r="N497" s="217"/>
      <c r="O497" s="217"/>
      <c r="P497" s="217"/>
      <c r="Q497" s="217"/>
      <c r="R497" s="217"/>
      <c r="S497" s="217"/>
      <c r="T497" s="218"/>
      <c r="AT497" s="219" t="s">
        <v>231</v>
      </c>
      <c r="AU497" s="219" t="s">
        <v>85</v>
      </c>
      <c r="AV497" s="13" t="s">
        <v>87</v>
      </c>
      <c r="AW497" s="13" t="s">
        <v>33</v>
      </c>
      <c r="AX497" s="13" t="s">
        <v>78</v>
      </c>
      <c r="AY497" s="219" t="s">
        <v>223</v>
      </c>
    </row>
    <row r="498" spans="1:65" s="14" customFormat="1" ht="11.25">
      <c r="B498" s="220"/>
      <c r="C498" s="221"/>
      <c r="D498" s="200" t="s">
        <v>231</v>
      </c>
      <c r="E498" s="222" t="s">
        <v>154</v>
      </c>
      <c r="F498" s="223" t="s">
        <v>237</v>
      </c>
      <c r="G498" s="221"/>
      <c r="H498" s="224">
        <v>210.35</v>
      </c>
      <c r="I498" s="225"/>
      <c r="J498" s="221"/>
      <c r="K498" s="221"/>
      <c r="L498" s="226"/>
      <c r="M498" s="227"/>
      <c r="N498" s="228"/>
      <c r="O498" s="228"/>
      <c r="P498" s="228"/>
      <c r="Q498" s="228"/>
      <c r="R498" s="228"/>
      <c r="S498" s="228"/>
      <c r="T498" s="229"/>
      <c r="AT498" s="230" t="s">
        <v>231</v>
      </c>
      <c r="AU498" s="230" t="s">
        <v>85</v>
      </c>
      <c r="AV498" s="14" t="s">
        <v>229</v>
      </c>
      <c r="AW498" s="14" t="s">
        <v>33</v>
      </c>
      <c r="AX498" s="14" t="s">
        <v>78</v>
      </c>
      <c r="AY498" s="230" t="s">
        <v>223</v>
      </c>
    </row>
    <row r="499" spans="1:65" s="13" customFormat="1" ht="11.25">
      <c r="B499" s="209"/>
      <c r="C499" s="210"/>
      <c r="D499" s="200" t="s">
        <v>231</v>
      </c>
      <c r="E499" s="211" t="s">
        <v>1</v>
      </c>
      <c r="F499" s="212" t="s">
        <v>686</v>
      </c>
      <c r="G499" s="210"/>
      <c r="H499" s="213">
        <v>42.07</v>
      </c>
      <c r="I499" s="214"/>
      <c r="J499" s="210"/>
      <c r="K499" s="210"/>
      <c r="L499" s="215"/>
      <c r="M499" s="216"/>
      <c r="N499" s="217"/>
      <c r="O499" s="217"/>
      <c r="P499" s="217"/>
      <c r="Q499" s="217"/>
      <c r="R499" s="217"/>
      <c r="S499" s="217"/>
      <c r="T499" s="218"/>
      <c r="AT499" s="219" t="s">
        <v>231</v>
      </c>
      <c r="AU499" s="219" t="s">
        <v>85</v>
      </c>
      <c r="AV499" s="13" t="s">
        <v>87</v>
      </c>
      <c r="AW499" s="13" t="s">
        <v>33</v>
      </c>
      <c r="AX499" s="13" t="s">
        <v>85</v>
      </c>
      <c r="AY499" s="219" t="s">
        <v>223</v>
      </c>
    </row>
    <row r="500" spans="1:65" s="2" customFormat="1" ht="24.2" customHeight="1">
      <c r="A500" s="34"/>
      <c r="B500" s="35"/>
      <c r="C500" s="185" t="s">
        <v>687</v>
      </c>
      <c r="D500" s="185" t="s">
        <v>224</v>
      </c>
      <c r="E500" s="186" t="s">
        <v>688</v>
      </c>
      <c r="F500" s="187" t="s">
        <v>689</v>
      </c>
      <c r="G500" s="188" t="s">
        <v>146</v>
      </c>
      <c r="H500" s="189">
        <v>25.84</v>
      </c>
      <c r="I500" s="190"/>
      <c r="J500" s="191">
        <f>ROUND(I500*H500,2)</f>
        <v>0</v>
      </c>
      <c r="K500" s="187" t="s">
        <v>228</v>
      </c>
      <c r="L500" s="39"/>
      <c r="M500" s="192" t="s">
        <v>1</v>
      </c>
      <c r="N500" s="193" t="s">
        <v>43</v>
      </c>
      <c r="O500" s="71"/>
      <c r="P500" s="194">
        <f>O500*H500</f>
        <v>0</v>
      </c>
      <c r="Q500" s="194">
        <v>0</v>
      </c>
      <c r="R500" s="194">
        <f>Q500*H500</f>
        <v>0</v>
      </c>
      <c r="S500" s="194">
        <v>3.5000000000000003E-2</v>
      </c>
      <c r="T500" s="195">
        <f>S500*H500</f>
        <v>0.90440000000000009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6" t="s">
        <v>229</v>
      </c>
      <c r="AT500" s="196" t="s">
        <v>224</v>
      </c>
      <c r="AU500" s="196" t="s">
        <v>85</v>
      </c>
      <c r="AY500" s="17" t="s">
        <v>223</v>
      </c>
      <c r="BE500" s="197">
        <f>IF(N500="základní",J500,0)</f>
        <v>0</v>
      </c>
      <c r="BF500" s="197">
        <f>IF(N500="snížená",J500,0)</f>
        <v>0</v>
      </c>
      <c r="BG500" s="197">
        <f>IF(N500="zákl. přenesená",J500,0)</f>
        <v>0</v>
      </c>
      <c r="BH500" s="197">
        <f>IF(N500="sníž. přenesená",J500,0)</f>
        <v>0</v>
      </c>
      <c r="BI500" s="197">
        <f>IF(N500="nulová",J500,0)</f>
        <v>0</v>
      </c>
      <c r="BJ500" s="17" t="s">
        <v>85</v>
      </c>
      <c r="BK500" s="197">
        <f>ROUND(I500*H500,2)</f>
        <v>0</v>
      </c>
      <c r="BL500" s="17" t="s">
        <v>229</v>
      </c>
      <c r="BM500" s="196" t="s">
        <v>690</v>
      </c>
    </row>
    <row r="501" spans="1:65" s="12" customFormat="1" ht="11.25">
      <c r="B501" s="198"/>
      <c r="C501" s="199"/>
      <c r="D501" s="200" t="s">
        <v>231</v>
      </c>
      <c r="E501" s="201" t="s">
        <v>1</v>
      </c>
      <c r="F501" s="202" t="s">
        <v>316</v>
      </c>
      <c r="G501" s="199"/>
      <c r="H501" s="201" t="s">
        <v>1</v>
      </c>
      <c r="I501" s="203"/>
      <c r="J501" s="199"/>
      <c r="K501" s="199"/>
      <c r="L501" s="204"/>
      <c r="M501" s="205"/>
      <c r="N501" s="206"/>
      <c r="O501" s="206"/>
      <c r="P501" s="206"/>
      <c r="Q501" s="206"/>
      <c r="R501" s="206"/>
      <c r="S501" s="206"/>
      <c r="T501" s="207"/>
      <c r="AT501" s="208" t="s">
        <v>231</v>
      </c>
      <c r="AU501" s="208" t="s">
        <v>85</v>
      </c>
      <c r="AV501" s="12" t="s">
        <v>85</v>
      </c>
      <c r="AW501" s="12" t="s">
        <v>33</v>
      </c>
      <c r="AX501" s="12" t="s">
        <v>78</v>
      </c>
      <c r="AY501" s="208" t="s">
        <v>223</v>
      </c>
    </row>
    <row r="502" spans="1:65" s="13" customFormat="1" ht="11.25">
      <c r="B502" s="209"/>
      <c r="C502" s="210"/>
      <c r="D502" s="200" t="s">
        <v>231</v>
      </c>
      <c r="E502" s="211" t="s">
        <v>1</v>
      </c>
      <c r="F502" s="212" t="s">
        <v>691</v>
      </c>
      <c r="G502" s="210"/>
      <c r="H502" s="213">
        <v>3.36</v>
      </c>
      <c r="I502" s="214"/>
      <c r="J502" s="210"/>
      <c r="K502" s="210"/>
      <c r="L502" s="215"/>
      <c r="M502" s="216"/>
      <c r="N502" s="217"/>
      <c r="O502" s="217"/>
      <c r="P502" s="217"/>
      <c r="Q502" s="217"/>
      <c r="R502" s="217"/>
      <c r="S502" s="217"/>
      <c r="T502" s="218"/>
      <c r="AT502" s="219" t="s">
        <v>231</v>
      </c>
      <c r="AU502" s="219" t="s">
        <v>85</v>
      </c>
      <c r="AV502" s="13" t="s">
        <v>87</v>
      </c>
      <c r="AW502" s="13" t="s">
        <v>33</v>
      </c>
      <c r="AX502" s="13" t="s">
        <v>78</v>
      </c>
      <c r="AY502" s="219" t="s">
        <v>223</v>
      </c>
    </row>
    <row r="503" spans="1:65" s="12" customFormat="1" ht="11.25">
      <c r="B503" s="198"/>
      <c r="C503" s="199"/>
      <c r="D503" s="200" t="s">
        <v>231</v>
      </c>
      <c r="E503" s="201" t="s">
        <v>1</v>
      </c>
      <c r="F503" s="202" t="s">
        <v>368</v>
      </c>
      <c r="G503" s="199"/>
      <c r="H503" s="201" t="s">
        <v>1</v>
      </c>
      <c r="I503" s="203"/>
      <c r="J503" s="199"/>
      <c r="K503" s="199"/>
      <c r="L503" s="204"/>
      <c r="M503" s="205"/>
      <c r="N503" s="206"/>
      <c r="O503" s="206"/>
      <c r="P503" s="206"/>
      <c r="Q503" s="206"/>
      <c r="R503" s="206"/>
      <c r="S503" s="206"/>
      <c r="T503" s="207"/>
      <c r="AT503" s="208" t="s">
        <v>231</v>
      </c>
      <c r="AU503" s="208" t="s">
        <v>85</v>
      </c>
      <c r="AV503" s="12" t="s">
        <v>85</v>
      </c>
      <c r="AW503" s="12" t="s">
        <v>33</v>
      </c>
      <c r="AX503" s="12" t="s">
        <v>78</v>
      </c>
      <c r="AY503" s="208" t="s">
        <v>223</v>
      </c>
    </row>
    <row r="504" spans="1:65" s="13" customFormat="1" ht="11.25">
      <c r="B504" s="209"/>
      <c r="C504" s="210"/>
      <c r="D504" s="200" t="s">
        <v>231</v>
      </c>
      <c r="E504" s="211" t="s">
        <v>1</v>
      </c>
      <c r="F504" s="212" t="s">
        <v>692</v>
      </c>
      <c r="G504" s="210"/>
      <c r="H504" s="213">
        <v>2.64</v>
      </c>
      <c r="I504" s="214"/>
      <c r="J504" s="210"/>
      <c r="K504" s="210"/>
      <c r="L504" s="215"/>
      <c r="M504" s="216"/>
      <c r="N504" s="217"/>
      <c r="O504" s="217"/>
      <c r="P504" s="217"/>
      <c r="Q504" s="217"/>
      <c r="R504" s="217"/>
      <c r="S504" s="217"/>
      <c r="T504" s="218"/>
      <c r="AT504" s="219" t="s">
        <v>231</v>
      </c>
      <c r="AU504" s="219" t="s">
        <v>85</v>
      </c>
      <c r="AV504" s="13" t="s">
        <v>87</v>
      </c>
      <c r="AW504" s="13" t="s">
        <v>33</v>
      </c>
      <c r="AX504" s="13" t="s">
        <v>78</v>
      </c>
      <c r="AY504" s="219" t="s">
        <v>223</v>
      </c>
    </row>
    <row r="505" spans="1:65" s="12" customFormat="1" ht="11.25">
      <c r="B505" s="198"/>
      <c r="C505" s="199"/>
      <c r="D505" s="200" t="s">
        <v>231</v>
      </c>
      <c r="E505" s="201" t="s">
        <v>1</v>
      </c>
      <c r="F505" s="202" t="s">
        <v>443</v>
      </c>
      <c r="G505" s="199"/>
      <c r="H505" s="201" t="s">
        <v>1</v>
      </c>
      <c r="I505" s="203"/>
      <c r="J505" s="199"/>
      <c r="K505" s="199"/>
      <c r="L505" s="204"/>
      <c r="M505" s="205"/>
      <c r="N505" s="206"/>
      <c r="O505" s="206"/>
      <c r="P505" s="206"/>
      <c r="Q505" s="206"/>
      <c r="R505" s="206"/>
      <c r="S505" s="206"/>
      <c r="T505" s="207"/>
      <c r="AT505" s="208" t="s">
        <v>231</v>
      </c>
      <c r="AU505" s="208" t="s">
        <v>85</v>
      </c>
      <c r="AV505" s="12" t="s">
        <v>85</v>
      </c>
      <c r="AW505" s="12" t="s">
        <v>33</v>
      </c>
      <c r="AX505" s="12" t="s">
        <v>78</v>
      </c>
      <c r="AY505" s="208" t="s">
        <v>223</v>
      </c>
    </row>
    <row r="506" spans="1:65" s="13" customFormat="1" ht="11.25">
      <c r="B506" s="209"/>
      <c r="C506" s="210"/>
      <c r="D506" s="200" t="s">
        <v>231</v>
      </c>
      <c r="E506" s="211" t="s">
        <v>1</v>
      </c>
      <c r="F506" s="212" t="s">
        <v>693</v>
      </c>
      <c r="G506" s="210"/>
      <c r="H506" s="213">
        <v>1.34</v>
      </c>
      <c r="I506" s="214"/>
      <c r="J506" s="210"/>
      <c r="K506" s="210"/>
      <c r="L506" s="215"/>
      <c r="M506" s="216"/>
      <c r="N506" s="217"/>
      <c r="O506" s="217"/>
      <c r="P506" s="217"/>
      <c r="Q506" s="217"/>
      <c r="R506" s="217"/>
      <c r="S506" s="217"/>
      <c r="T506" s="218"/>
      <c r="AT506" s="219" t="s">
        <v>231</v>
      </c>
      <c r="AU506" s="219" t="s">
        <v>85</v>
      </c>
      <c r="AV506" s="13" t="s">
        <v>87</v>
      </c>
      <c r="AW506" s="13" t="s">
        <v>33</v>
      </c>
      <c r="AX506" s="13" t="s">
        <v>78</v>
      </c>
      <c r="AY506" s="219" t="s">
        <v>223</v>
      </c>
    </row>
    <row r="507" spans="1:65" s="12" customFormat="1" ht="11.25">
      <c r="B507" s="198"/>
      <c r="C507" s="199"/>
      <c r="D507" s="200" t="s">
        <v>231</v>
      </c>
      <c r="E507" s="201" t="s">
        <v>1</v>
      </c>
      <c r="F507" s="202" t="s">
        <v>457</v>
      </c>
      <c r="G507" s="199"/>
      <c r="H507" s="201" t="s">
        <v>1</v>
      </c>
      <c r="I507" s="203"/>
      <c r="J507" s="199"/>
      <c r="K507" s="199"/>
      <c r="L507" s="204"/>
      <c r="M507" s="205"/>
      <c r="N507" s="206"/>
      <c r="O507" s="206"/>
      <c r="P507" s="206"/>
      <c r="Q507" s="206"/>
      <c r="R507" s="206"/>
      <c r="S507" s="206"/>
      <c r="T507" s="207"/>
      <c r="AT507" s="208" t="s">
        <v>231</v>
      </c>
      <c r="AU507" s="208" t="s">
        <v>85</v>
      </c>
      <c r="AV507" s="12" t="s">
        <v>85</v>
      </c>
      <c r="AW507" s="12" t="s">
        <v>33</v>
      </c>
      <c r="AX507" s="12" t="s">
        <v>78</v>
      </c>
      <c r="AY507" s="208" t="s">
        <v>223</v>
      </c>
    </row>
    <row r="508" spans="1:65" s="13" customFormat="1" ht="11.25">
      <c r="B508" s="209"/>
      <c r="C508" s="210"/>
      <c r="D508" s="200" t="s">
        <v>231</v>
      </c>
      <c r="E508" s="211" t="s">
        <v>1</v>
      </c>
      <c r="F508" s="212" t="s">
        <v>694</v>
      </c>
      <c r="G508" s="210"/>
      <c r="H508" s="213">
        <v>1.04</v>
      </c>
      <c r="I508" s="214"/>
      <c r="J508" s="210"/>
      <c r="K508" s="210"/>
      <c r="L508" s="215"/>
      <c r="M508" s="216"/>
      <c r="N508" s="217"/>
      <c r="O508" s="217"/>
      <c r="P508" s="217"/>
      <c r="Q508" s="217"/>
      <c r="R508" s="217"/>
      <c r="S508" s="217"/>
      <c r="T508" s="218"/>
      <c r="AT508" s="219" t="s">
        <v>231</v>
      </c>
      <c r="AU508" s="219" t="s">
        <v>85</v>
      </c>
      <c r="AV508" s="13" t="s">
        <v>87</v>
      </c>
      <c r="AW508" s="13" t="s">
        <v>33</v>
      </c>
      <c r="AX508" s="13" t="s">
        <v>78</v>
      </c>
      <c r="AY508" s="219" t="s">
        <v>223</v>
      </c>
    </row>
    <row r="509" spans="1:65" s="12" customFormat="1" ht="11.25">
      <c r="B509" s="198"/>
      <c r="C509" s="199"/>
      <c r="D509" s="200" t="s">
        <v>231</v>
      </c>
      <c r="E509" s="201" t="s">
        <v>1</v>
      </c>
      <c r="F509" s="202" t="s">
        <v>361</v>
      </c>
      <c r="G509" s="199"/>
      <c r="H509" s="201" t="s">
        <v>1</v>
      </c>
      <c r="I509" s="203"/>
      <c r="J509" s="199"/>
      <c r="K509" s="199"/>
      <c r="L509" s="204"/>
      <c r="M509" s="205"/>
      <c r="N509" s="206"/>
      <c r="O509" s="206"/>
      <c r="P509" s="206"/>
      <c r="Q509" s="206"/>
      <c r="R509" s="206"/>
      <c r="S509" s="206"/>
      <c r="T509" s="207"/>
      <c r="AT509" s="208" t="s">
        <v>231</v>
      </c>
      <c r="AU509" s="208" t="s">
        <v>85</v>
      </c>
      <c r="AV509" s="12" t="s">
        <v>85</v>
      </c>
      <c r="AW509" s="12" t="s">
        <v>33</v>
      </c>
      <c r="AX509" s="12" t="s">
        <v>78</v>
      </c>
      <c r="AY509" s="208" t="s">
        <v>223</v>
      </c>
    </row>
    <row r="510" spans="1:65" s="13" customFormat="1" ht="11.25">
      <c r="B510" s="209"/>
      <c r="C510" s="210"/>
      <c r="D510" s="200" t="s">
        <v>231</v>
      </c>
      <c r="E510" s="211" t="s">
        <v>1</v>
      </c>
      <c r="F510" s="212" t="s">
        <v>695</v>
      </c>
      <c r="G510" s="210"/>
      <c r="H510" s="213">
        <v>14.23</v>
      </c>
      <c r="I510" s="214"/>
      <c r="J510" s="210"/>
      <c r="K510" s="210"/>
      <c r="L510" s="215"/>
      <c r="M510" s="216"/>
      <c r="N510" s="217"/>
      <c r="O510" s="217"/>
      <c r="P510" s="217"/>
      <c r="Q510" s="217"/>
      <c r="R510" s="217"/>
      <c r="S510" s="217"/>
      <c r="T510" s="218"/>
      <c r="AT510" s="219" t="s">
        <v>231</v>
      </c>
      <c r="AU510" s="219" t="s">
        <v>85</v>
      </c>
      <c r="AV510" s="13" t="s">
        <v>87</v>
      </c>
      <c r="AW510" s="13" t="s">
        <v>33</v>
      </c>
      <c r="AX510" s="13" t="s">
        <v>78</v>
      </c>
      <c r="AY510" s="219" t="s">
        <v>223</v>
      </c>
    </row>
    <row r="511" spans="1:65" s="12" customFormat="1" ht="11.25">
      <c r="B511" s="198"/>
      <c r="C511" s="199"/>
      <c r="D511" s="200" t="s">
        <v>231</v>
      </c>
      <c r="E511" s="201" t="s">
        <v>1</v>
      </c>
      <c r="F511" s="202" t="s">
        <v>696</v>
      </c>
      <c r="G511" s="199"/>
      <c r="H511" s="201" t="s">
        <v>1</v>
      </c>
      <c r="I511" s="203"/>
      <c r="J511" s="199"/>
      <c r="K511" s="199"/>
      <c r="L511" s="204"/>
      <c r="M511" s="205"/>
      <c r="N511" s="206"/>
      <c r="O511" s="206"/>
      <c r="P511" s="206"/>
      <c r="Q511" s="206"/>
      <c r="R511" s="206"/>
      <c r="S511" s="206"/>
      <c r="T511" s="207"/>
      <c r="AT511" s="208" t="s">
        <v>231</v>
      </c>
      <c r="AU511" s="208" t="s">
        <v>85</v>
      </c>
      <c r="AV511" s="12" t="s">
        <v>85</v>
      </c>
      <c r="AW511" s="12" t="s">
        <v>33</v>
      </c>
      <c r="AX511" s="12" t="s">
        <v>78</v>
      </c>
      <c r="AY511" s="208" t="s">
        <v>223</v>
      </c>
    </row>
    <row r="512" spans="1:65" s="13" customFormat="1" ht="11.25">
      <c r="B512" s="209"/>
      <c r="C512" s="210"/>
      <c r="D512" s="200" t="s">
        <v>231</v>
      </c>
      <c r="E512" s="211" t="s">
        <v>1</v>
      </c>
      <c r="F512" s="212" t="s">
        <v>697</v>
      </c>
      <c r="G512" s="210"/>
      <c r="H512" s="213">
        <v>1.64</v>
      </c>
      <c r="I512" s="214"/>
      <c r="J512" s="210"/>
      <c r="K512" s="210"/>
      <c r="L512" s="215"/>
      <c r="M512" s="216"/>
      <c r="N512" s="217"/>
      <c r="O512" s="217"/>
      <c r="P512" s="217"/>
      <c r="Q512" s="217"/>
      <c r="R512" s="217"/>
      <c r="S512" s="217"/>
      <c r="T512" s="218"/>
      <c r="AT512" s="219" t="s">
        <v>231</v>
      </c>
      <c r="AU512" s="219" t="s">
        <v>85</v>
      </c>
      <c r="AV512" s="13" t="s">
        <v>87</v>
      </c>
      <c r="AW512" s="13" t="s">
        <v>33</v>
      </c>
      <c r="AX512" s="13" t="s">
        <v>78</v>
      </c>
      <c r="AY512" s="219" t="s">
        <v>223</v>
      </c>
    </row>
    <row r="513" spans="1:65" s="12" customFormat="1" ht="11.25">
      <c r="B513" s="198"/>
      <c r="C513" s="199"/>
      <c r="D513" s="200" t="s">
        <v>231</v>
      </c>
      <c r="E513" s="201" t="s">
        <v>1</v>
      </c>
      <c r="F513" s="202" t="s">
        <v>698</v>
      </c>
      <c r="G513" s="199"/>
      <c r="H513" s="201" t="s">
        <v>1</v>
      </c>
      <c r="I513" s="203"/>
      <c r="J513" s="199"/>
      <c r="K513" s="199"/>
      <c r="L513" s="204"/>
      <c r="M513" s="205"/>
      <c r="N513" s="206"/>
      <c r="O513" s="206"/>
      <c r="P513" s="206"/>
      <c r="Q513" s="206"/>
      <c r="R513" s="206"/>
      <c r="S513" s="206"/>
      <c r="T513" s="207"/>
      <c r="AT513" s="208" t="s">
        <v>231</v>
      </c>
      <c r="AU513" s="208" t="s">
        <v>85</v>
      </c>
      <c r="AV513" s="12" t="s">
        <v>85</v>
      </c>
      <c r="AW513" s="12" t="s">
        <v>33</v>
      </c>
      <c r="AX513" s="12" t="s">
        <v>78</v>
      </c>
      <c r="AY513" s="208" t="s">
        <v>223</v>
      </c>
    </row>
    <row r="514" spans="1:65" s="13" customFormat="1" ht="11.25">
      <c r="B514" s="209"/>
      <c r="C514" s="210"/>
      <c r="D514" s="200" t="s">
        <v>231</v>
      </c>
      <c r="E514" s="211" t="s">
        <v>1</v>
      </c>
      <c r="F514" s="212" t="s">
        <v>699</v>
      </c>
      <c r="G514" s="210"/>
      <c r="H514" s="213">
        <v>1.59</v>
      </c>
      <c r="I514" s="214"/>
      <c r="J514" s="210"/>
      <c r="K514" s="210"/>
      <c r="L514" s="215"/>
      <c r="M514" s="216"/>
      <c r="N514" s="217"/>
      <c r="O514" s="217"/>
      <c r="P514" s="217"/>
      <c r="Q514" s="217"/>
      <c r="R514" s="217"/>
      <c r="S514" s="217"/>
      <c r="T514" s="218"/>
      <c r="AT514" s="219" t="s">
        <v>231</v>
      </c>
      <c r="AU514" s="219" t="s">
        <v>85</v>
      </c>
      <c r="AV514" s="13" t="s">
        <v>87</v>
      </c>
      <c r="AW514" s="13" t="s">
        <v>33</v>
      </c>
      <c r="AX514" s="13" t="s">
        <v>78</v>
      </c>
      <c r="AY514" s="219" t="s">
        <v>223</v>
      </c>
    </row>
    <row r="515" spans="1:65" s="14" customFormat="1" ht="11.25">
      <c r="B515" s="220"/>
      <c r="C515" s="221"/>
      <c r="D515" s="200" t="s">
        <v>231</v>
      </c>
      <c r="E515" s="222" t="s">
        <v>1</v>
      </c>
      <c r="F515" s="223" t="s">
        <v>237</v>
      </c>
      <c r="G515" s="221"/>
      <c r="H515" s="224">
        <v>25.84</v>
      </c>
      <c r="I515" s="225"/>
      <c r="J515" s="221"/>
      <c r="K515" s="221"/>
      <c r="L515" s="226"/>
      <c r="M515" s="227"/>
      <c r="N515" s="228"/>
      <c r="O515" s="228"/>
      <c r="P515" s="228"/>
      <c r="Q515" s="228"/>
      <c r="R515" s="228"/>
      <c r="S515" s="228"/>
      <c r="T515" s="229"/>
      <c r="AT515" s="230" t="s">
        <v>231</v>
      </c>
      <c r="AU515" s="230" t="s">
        <v>85</v>
      </c>
      <c r="AV515" s="14" t="s">
        <v>229</v>
      </c>
      <c r="AW515" s="14" t="s">
        <v>33</v>
      </c>
      <c r="AX515" s="14" t="s">
        <v>85</v>
      </c>
      <c r="AY515" s="230" t="s">
        <v>223</v>
      </c>
    </row>
    <row r="516" spans="1:65" s="2" customFormat="1" ht="33" customHeight="1">
      <c r="A516" s="34"/>
      <c r="B516" s="35"/>
      <c r="C516" s="185" t="s">
        <v>700</v>
      </c>
      <c r="D516" s="185" t="s">
        <v>224</v>
      </c>
      <c r="E516" s="186" t="s">
        <v>701</v>
      </c>
      <c r="F516" s="187" t="s">
        <v>702</v>
      </c>
      <c r="G516" s="188" t="s">
        <v>146</v>
      </c>
      <c r="H516" s="189">
        <v>75.87</v>
      </c>
      <c r="I516" s="190"/>
      <c r="J516" s="191">
        <f>ROUND(I516*H516,2)</f>
        <v>0</v>
      </c>
      <c r="K516" s="187" t="s">
        <v>228</v>
      </c>
      <c r="L516" s="39"/>
      <c r="M516" s="192" t="s">
        <v>1</v>
      </c>
      <c r="N516" s="193" t="s">
        <v>43</v>
      </c>
      <c r="O516" s="71"/>
      <c r="P516" s="194">
        <f>O516*H516</f>
        <v>0</v>
      </c>
      <c r="Q516" s="194">
        <v>0</v>
      </c>
      <c r="R516" s="194">
        <f>Q516*H516</f>
        <v>0</v>
      </c>
      <c r="S516" s="194">
        <v>5.8999999999999997E-2</v>
      </c>
      <c r="T516" s="195">
        <f>S516*H516</f>
        <v>4.4763299999999999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96" t="s">
        <v>229</v>
      </c>
      <c r="AT516" s="196" t="s">
        <v>224</v>
      </c>
      <c r="AU516" s="196" t="s">
        <v>85</v>
      </c>
      <c r="AY516" s="17" t="s">
        <v>223</v>
      </c>
      <c r="BE516" s="197">
        <f>IF(N516="základní",J516,0)</f>
        <v>0</v>
      </c>
      <c r="BF516" s="197">
        <f>IF(N516="snížená",J516,0)</f>
        <v>0</v>
      </c>
      <c r="BG516" s="197">
        <f>IF(N516="zákl. přenesená",J516,0)</f>
        <v>0</v>
      </c>
      <c r="BH516" s="197">
        <f>IF(N516="sníž. přenesená",J516,0)</f>
        <v>0</v>
      </c>
      <c r="BI516" s="197">
        <f>IF(N516="nulová",J516,0)</f>
        <v>0</v>
      </c>
      <c r="BJ516" s="17" t="s">
        <v>85</v>
      </c>
      <c r="BK516" s="197">
        <f>ROUND(I516*H516,2)</f>
        <v>0</v>
      </c>
      <c r="BL516" s="17" t="s">
        <v>229</v>
      </c>
      <c r="BM516" s="196" t="s">
        <v>703</v>
      </c>
    </row>
    <row r="517" spans="1:65" s="12" customFormat="1" ht="11.25">
      <c r="B517" s="198"/>
      <c r="C517" s="199"/>
      <c r="D517" s="200" t="s">
        <v>231</v>
      </c>
      <c r="E517" s="201" t="s">
        <v>1</v>
      </c>
      <c r="F517" s="202" t="s">
        <v>436</v>
      </c>
      <c r="G517" s="199"/>
      <c r="H517" s="201" t="s">
        <v>1</v>
      </c>
      <c r="I517" s="203"/>
      <c r="J517" s="199"/>
      <c r="K517" s="199"/>
      <c r="L517" s="204"/>
      <c r="M517" s="205"/>
      <c r="N517" s="206"/>
      <c r="O517" s="206"/>
      <c r="P517" s="206"/>
      <c r="Q517" s="206"/>
      <c r="R517" s="206"/>
      <c r="S517" s="206"/>
      <c r="T517" s="207"/>
      <c r="AT517" s="208" t="s">
        <v>231</v>
      </c>
      <c r="AU517" s="208" t="s">
        <v>85</v>
      </c>
      <c r="AV517" s="12" t="s">
        <v>85</v>
      </c>
      <c r="AW517" s="12" t="s">
        <v>33</v>
      </c>
      <c r="AX517" s="12" t="s">
        <v>78</v>
      </c>
      <c r="AY517" s="208" t="s">
        <v>223</v>
      </c>
    </row>
    <row r="518" spans="1:65" s="13" customFormat="1" ht="11.25">
      <c r="B518" s="209"/>
      <c r="C518" s="210"/>
      <c r="D518" s="200" t="s">
        <v>231</v>
      </c>
      <c r="E518" s="211" t="s">
        <v>1</v>
      </c>
      <c r="F518" s="212" t="s">
        <v>704</v>
      </c>
      <c r="G518" s="210"/>
      <c r="H518" s="213">
        <v>1.63</v>
      </c>
      <c r="I518" s="214"/>
      <c r="J518" s="210"/>
      <c r="K518" s="210"/>
      <c r="L518" s="215"/>
      <c r="M518" s="216"/>
      <c r="N518" s="217"/>
      <c r="O518" s="217"/>
      <c r="P518" s="217"/>
      <c r="Q518" s="217"/>
      <c r="R518" s="217"/>
      <c r="S518" s="217"/>
      <c r="T518" s="218"/>
      <c r="AT518" s="219" t="s">
        <v>231</v>
      </c>
      <c r="AU518" s="219" t="s">
        <v>85</v>
      </c>
      <c r="AV518" s="13" t="s">
        <v>87</v>
      </c>
      <c r="AW518" s="13" t="s">
        <v>33</v>
      </c>
      <c r="AX518" s="13" t="s">
        <v>78</v>
      </c>
      <c r="AY518" s="219" t="s">
        <v>223</v>
      </c>
    </row>
    <row r="519" spans="1:65" s="12" customFormat="1" ht="11.25">
      <c r="B519" s="198"/>
      <c r="C519" s="199"/>
      <c r="D519" s="200" t="s">
        <v>231</v>
      </c>
      <c r="E519" s="201" t="s">
        <v>1</v>
      </c>
      <c r="F519" s="202" t="s">
        <v>313</v>
      </c>
      <c r="G519" s="199"/>
      <c r="H519" s="201" t="s">
        <v>1</v>
      </c>
      <c r="I519" s="203"/>
      <c r="J519" s="199"/>
      <c r="K519" s="199"/>
      <c r="L519" s="204"/>
      <c r="M519" s="205"/>
      <c r="N519" s="206"/>
      <c r="O519" s="206"/>
      <c r="P519" s="206"/>
      <c r="Q519" s="206"/>
      <c r="R519" s="206"/>
      <c r="S519" s="206"/>
      <c r="T519" s="207"/>
      <c r="AT519" s="208" t="s">
        <v>231</v>
      </c>
      <c r="AU519" s="208" t="s">
        <v>85</v>
      </c>
      <c r="AV519" s="12" t="s">
        <v>85</v>
      </c>
      <c r="AW519" s="12" t="s">
        <v>33</v>
      </c>
      <c r="AX519" s="12" t="s">
        <v>78</v>
      </c>
      <c r="AY519" s="208" t="s">
        <v>223</v>
      </c>
    </row>
    <row r="520" spans="1:65" s="13" customFormat="1" ht="11.25">
      <c r="B520" s="209"/>
      <c r="C520" s="210"/>
      <c r="D520" s="200" t="s">
        <v>231</v>
      </c>
      <c r="E520" s="211" t="s">
        <v>1</v>
      </c>
      <c r="F520" s="212" t="s">
        <v>705</v>
      </c>
      <c r="G520" s="210"/>
      <c r="H520" s="213">
        <v>7.44</v>
      </c>
      <c r="I520" s="214"/>
      <c r="J520" s="210"/>
      <c r="K520" s="210"/>
      <c r="L520" s="215"/>
      <c r="M520" s="216"/>
      <c r="N520" s="217"/>
      <c r="O520" s="217"/>
      <c r="P520" s="217"/>
      <c r="Q520" s="217"/>
      <c r="R520" s="217"/>
      <c r="S520" s="217"/>
      <c r="T520" s="218"/>
      <c r="AT520" s="219" t="s">
        <v>231</v>
      </c>
      <c r="AU520" s="219" t="s">
        <v>85</v>
      </c>
      <c r="AV520" s="13" t="s">
        <v>87</v>
      </c>
      <c r="AW520" s="13" t="s">
        <v>33</v>
      </c>
      <c r="AX520" s="13" t="s">
        <v>78</v>
      </c>
      <c r="AY520" s="219" t="s">
        <v>223</v>
      </c>
    </row>
    <row r="521" spans="1:65" s="12" customFormat="1" ht="11.25">
      <c r="B521" s="198"/>
      <c r="C521" s="199"/>
      <c r="D521" s="200" t="s">
        <v>231</v>
      </c>
      <c r="E521" s="201" t="s">
        <v>1</v>
      </c>
      <c r="F521" s="202" t="s">
        <v>446</v>
      </c>
      <c r="G521" s="199"/>
      <c r="H521" s="201" t="s">
        <v>1</v>
      </c>
      <c r="I521" s="203"/>
      <c r="J521" s="199"/>
      <c r="K521" s="199"/>
      <c r="L521" s="204"/>
      <c r="M521" s="205"/>
      <c r="N521" s="206"/>
      <c r="O521" s="206"/>
      <c r="P521" s="206"/>
      <c r="Q521" s="206"/>
      <c r="R521" s="206"/>
      <c r="S521" s="206"/>
      <c r="T521" s="207"/>
      <c r="AT521" s="208" t="s">
        <v>231</v>
      </c>
      <c r="AU521" s="208" t="s">
        <v>85</v>
      </c>
      <c r="AV521" s="12" t="s">
        <v>85</v>
      </c>
      <c r="AW521" s="12" t="s">
        <v>33</v>
      </c>
      <c r="AX521" s="12" t="s">
        <v>78</v>
      </c>
      <c r="AY521" s="208" t="s">
        <v>223</v>
      </c>
    </row>
    <row r="522" spans="1:65" s="13" customFormat="1" ht="11.25">
      <c r="B522" s="209"/>
      <c r="C522" s="210"/>
      <c r="D522" s="200" t="s">
        <v>231</v>
      </c>
      <c r="E522" s="211" t="s">
        <v>1</v>
      </c>
      <c r="F522" s="212" t="s">
        <v>706</v>
      </c>
      <c r="G522" s="210"/>
      <c r="H522" s="213">
        <v>29.88</v>
      </c>
      <c r="I522" s="214"/>
      <c r="J522" s="210"/>
      <c r="K522" s="210"/>
      <c r="L522" s="215"/>
      <c r="M522" s="216"/>
      <c r="N522" s="217"/>
      <c r="O522" s="217"/>
      <c r="P522" s="217"/>
      <c r="Q522" s="217"/>
      <c r="R522" s="217"/>
      <c r="S522" s="217"/>
      <c r="T522" s="218"/>
      <c r="AT522" s="219" t="s">
        <v>231</v>
      </c>
      <c r="AU522" s="219" t="s">
        <v>85</v>
      </c>
      <c r="AV522" s="13" t="s">
        <v>87</v>
      </c>
      <c r="AW522" s="13" t="s">
        <v>33</v>
      </c>
      <c r="AX522" s="13" t="s">
        <v>78</v>
      </c>
      <c r="AY522" s="219" t="s">
        <v>223</v>
      </c>
    </row>
    <row r="523" spans="1:65" s="12" customFormat="1" ht="11.25">
      <c r="B523" s="198"/>
      <c r="C523" s="199"/>
      <c r="D523" s="200" t="s">
        <v>231</v>
      </c>
      <c r="E523" s="201" t="s">
        <v>1</v>
      </c>
      <c r="F523" s="202" t="s">
        <v>451</v>
      </c>
      <c r="G523" s="199"/>
      <c r="H523" s="201" t="s">
        <v>1</v>
      </c>
      <c r="I523" s="203"/>
      <c r="J523" s="199"/>
      <c r="K523" s="199"/>
      <c r="L523" s="204"/>
      <c r="M523" s="205"/>
      <c r="N523" s="206"/>
      <c r="O523" s="206"/>
      <c r="P523" s="206"/>
      <c r="Q523" s="206"/>
      <c r="R523" s="206"/>
      <c r="S523" s="206"/>
      <c r="T523" s="207"/>
      <c r="AT523" s="208" t="s">
        <v>231</v>
      </c>
      <c r="AU523" s="208" t="s">
        <v>85</v>
      </c>
      <c r="AV523" s="12" t="s">
        <v>85</v>
      </c>
      <c r="AW523" s="12" t="s">
        <v>33</v>
      </c>
      <c r="AX523" s="12" t="s">
        <v>78</v>
      </c>
      <c r="AY523" s="208" t="s">
        <v>223</v>
      </c>
    </row>
    <row r="524" spans="1:65" s="13" customFormat="1" ht="11.25">
      <c r="B524" s="209"/>
      <c r="C524" s="210"/>
      <c r="D524" s="200" t="s">
        <v>231</v>
      </c>
      <c r="E524" s="211" t="s">
        <v>1</v>
      </c>
      <c r="F524" s="212" t="s">
        <v>707</v>
      </c>
      <c r="G524" s="210"/>
      <c r="H524" s="213">
        <v>26.66</v>
      </c>
      <c r="I524" s="214"/>
      <c r="J524" s="210"/>
      <c r="K524" s="210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231</v>
      </c>
      <c r="AU524" s="219" t="s">
        <v>85</v>
      </c>
      <c r="AV524" s="13" t="s">
        <v>87</v>
      </c>
      <c r="AW524" s="13" t="s">
        <v>33</v>
      </c>
      <c r="AX524" s="13" t="s">
        <v>78</v>
      </c>
      <c r="AY524" s="219" t="s">
        <v>223</v>
      </c>
    </row>
    <row r="525" spans="1:65" s="12" customFormat="1" ht="11.25">
      <c r="B525" s="198"/>
      <c r="C525" s="199"/>
      <c r="D525" s="200" t="s">
        <v>231</v>
      </c>
      <c r="E525" s="201" t="s">
        <v>1</v>
      </c>
      <c r="F525" s="202" t="s">
        <v>475</v>
      </c>
      <c r="G525" s="199"/>
      <c r="H525" s="201" t="s">
        <v>1</v>
      </c>
      <c r="I525" s="203"/>
      <c r="J525" s="199"/>
      <c r="K525" s="199"/>
      <c r="L525" s="204"/>
      <c r="M525" s="205"/>
      <c r="N525" s="206"/>
      <c r="O525" s="206"/>
      <c r="P525" s="206"/>
      <c r="Q525" s="206"/>
      <c r="R525" s="206"/>
      <c r="S525" s="206"/>
      <c r="T525" s="207"/>
      <c r="AT525" s="208" t="s">
        <v>231</v>
      </c>
      <c r="AU525" s="208" t="s">
        <v>85</v>
      </c>
      <c r="AV525" s="12" t="s">
        <v>85</v>
      </c>
      <c r="AW525" s="12" t="s">
        <v>33</v>
      </c>
      <c r="AX525" s="12" t="s">
        <v>78</v>
      </c>
      <c r="AY525" s="208" t="s">
        <v>223</v>
      </c>
    </row>
    <row r="526" spans="1:65" s="13" customFormat="1" ht="11.25">
      <c r="B526" s="209"/>
      <c r="C526" s="210"/>
      <c r="D526" s="200" t="s">
        <v>231</v>
      </c>
      <c r="E526" s="211" t="s">
        <v>1</v>
      </c>
      <c r="F526" s="212" t="s">
        <v>708</v>
      </c>
      <c r="G526" s="210"/>
      <c r="H526" s="213">
        <v>8.58</v>
      </c>
      <c r="I526" s="214"/>
      <c r="J526" s="210"/>
      <c r="K526" s="210"/>
      <c r="L526" s="215"/>
      <c r="M526" s="216"/>
      <c r="N526" s="217"/>
      <c r="O526" s="217"/>
      <c r="P526" s="217"/>
      <c r="Q526" s="217"/>
      <c r="R526" s="217"/>
      <c r="S526" s="217"/>
      <c r="T526" s="218"/>
      <c r="AT526" s="219" t="s">
        <v>231</v>
      </c>
      <c r="AU526" s="219" t="s">
        <v>85</v>
      </c>
      <c r="AV526" s="13" t="s">
        <v>87</v>
      </c>
      <c r="AW526" s="13" t="s">
        <v>33</v>
      </c>
      <c r="AX526" s="13" t="s">
        <v>78</v>
      </c>
      <c r="AY526" s="219" t="s">
        <v>223</v>
      </c>
    </row>
    <row r="527" spans="1:65" s="12" customFormat="1" ht="11.25">
      <c r="B527" s="198"/>
      <c r="C527" s="199"/>
      <c r="D527" s="200" t="s">
        <v>231</v>
      </c>
      <c r="E527" s="201" t="s">
        <v>1</v>
      </c>
      <c r="F527" s="202" t="s">
        <v>709</v>
      </c>
      <c r="G527" s="199"/>
      <c r="H527" s="201" t="s">
        <v>1</v>
      </c>
      <c r="I527" s="203"/>
      <c r="J527" s="199"/>
      <c r="K527" s="199"/>
      <c r="L527" s="204"/>
      <c r="M527" s="205"/>
      <c r="N527" s="206"/>
      <c r="O527" s="206"/>
      <c r="P527" s="206"/>
      <c r="Q527" s="206"/>
      <c r="R527" s="206"/>
      <c r="S527" s="206"/>
      <c r="T527" s="207"/>
      <c r="AT527" s="208" t="s">
        <v>231</v>
      </c>
      <c r="AU527" s="208" t="s">
        <v>85</v>
      </c>
      <c r="AV527" s="12" t="s">
        <v>85</v>
      </c>
      <c r="AW527" s="12" t="s">
        <v>33</v>
      </c>
      <c r="AX527" s="12" t="s">
        <v>78</v>
      </c>
      <c r="AY527" s="208" t="s">
        <v>223</v>
      </c>
    </row>
    <row r="528" spans="1:65" s="13" customFormat="1" ht="11.25">
      <c r="B528" s="209"/>
      <c r="C528" s="210"/>
      <c r="D528" s="200" t="s">
        <v>231</v>
      </c>
      <c r="E528" s="211" t="s">
        <v>1</v>
      </c>
      <c r="F528" s="212" t="s">
        <v>710</v>
      </c>
      <c r="G528" s="210"/>
      <c r="H528" s="213">
        <v>1.68</v>
      </c>
      <c r="I528" s="214"/>
      <c r="J528" s="210"/>
      <c r="K528" s="210"/>
      <c r="L528" s="215"/>
      <c r="M528" s="216"/>
      <c r="N528" s="217"/>
      <c r="O528" s="217"/>
      <c r="P528" s="217"/>
      <c r="Q528" s="217"/>
      <c r="R528" s="217"/>
      <c r="S528" s="217"/>
      <c r="T528" s="218"/>
      <c r="AT528" s="219" t="s">
        <v>231</v>
      </c>
      <c r="AU528" s="219" t="s">
        <v>85</v>
      </c>
      <c r="AV528" s="13" t="s">
        <v>87</v>
      </c>
      <c r="AW528" s="13" t="s">
        <v>33</v>
      </c>
      <c r="AX528" s="13" t="s">
        <v>78</v>
      </c>
      <c r="AY528" s="219" t="s">
        <v>223</v>
      </c>
    </row>
    <row r="529" spans="1:65" s="14" customFormat="1" ht="11.25">
      <c r="B529" s="220"/>
      <c r="C529" s="221"/>
      <c r="D529" s="200" t="s">
        <v>231</v>
      </c>
      <c r="E529" s="222" t="s">
        <v>1</v>
      </c>
      <c r="F529" s="223" t="s">
        <v>237</v>
      </c>
      <c r="G529" s="221"/>
      <c r="H529" s="224">
        <v>75.87</v>
      </c>
      <c r="I529" s="225"/>
      <c r="J529" s="221"/>
      <c r="K529" s="221"/>
      <c r="L529" s="226"/>
      <c r="M529" s="227"/>
      <c r="N529" s="228"/>
      <c r="O529" s="228"/>
      <c r="P529" s="228"/>
      <c r="Q529" s="228"/>
      <c r="R529" s="228"/>
      <c r="S529" s="228"/>
      <c r="T529" s="229"/>
      <c r="AT529" s="230" t="s">
        <v>231</v>
      </c>
      <c r="AU529" s="230" t="s">
        <v>85</v>
      </c>
      <c r="AV529" s="14" t="s">
        <v>229</v>
      </c>
      <c r="AW529" s="14" t="s">
        <v>33</v>
      </c>
      <c r="AX529" s="14" t="s">
        <v>85</v>
      </c>
      <c r="AY529" s="230" t="s">
        <v>223</v>
      </c>
    </row>
    <row r="530" spans="1:65" s="2" customFormat="1" ht="24.2" customHeight="1">
      <c r="A530" s="34"/>
      <c r="B530" s="35"/>
      <c r="C530" s="185" t="s">
        <v>711</v>
      </c>
      <c r="D530" s="185" t="s">
        <v>224</v>
      </c>
      <c r="E530" s="186" t="s">
        <v>712</v>
      </c>
      <c r="F530" s="187" t="s">
        <v>713</v>
      </c>
      <c r="G530" s="188" t="s">
        <v>227</v>
      </c>
      <c r="H530" s="189">
        <v>21.035</v>
      </c>
      <c r="I530" s="190"/>
      <c r="J530" s="191">
        <f>ROUND(I530*H530,2)</f>
        <v>0</v>
      </c>
      <c r="K530" s="187" t="s">
        <v>228</v>
      </c>
      <c r="L530" s="39"/>
      <c r="M530" s="192" t="s">
        <v>1</v>
      </c>
      <c r="N530" s="193" t="s">
        <v>43</v>
      </c>
      <c r="O530" s="71"/>
      <c r="P530" s="194">
        <f>O530*H530</f>
        <v>0</v>
      </c>
      <c r="Q530" s="194">
        <v>0</v>
      </c>
      <c r="R530" s="194">
        <f>Q530*H530</f>
        <v>0</v>
      </c>
      <c r="S530" s="194">
        <v>1.4</v>
      </c>
      <c r="T530" s="195">
        <f>S530*H530</f>
        <v>29.448999999999998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96" t="s">
        <v>229</v>
      </c>
      <c r="AT530" s="196" t="s">
        <v>224</v>
      </c>
      <c r="AU530" s="196" t="s">
        <v>85</v>
      </c>
      <c r="AY530" s="17" t="s">
        <v>223</v>
      </c>
      <c r="BE530" s="197">
        <f>IF(N530="základní",J530,0)</f>
        <v>0</v>
      </c>
      <c r="BF530" s="197">
        <f>IF(N530="snížená",J530,0)</f>
        <v>0</v>
      </c>
      <c r="BG530" s="197">
        <f>IF(N530="zákl. přenesená",J530,0)</f>
        <v>0</v>
      </c>
      <c r="BH530" s="197">
        <f>IF(N530="sníž. přenesená",J530,0)</f>
        <v>0</v>
      </c>
      <c r="BI530" s="197">
        <f>IF(N530="nulová",J530,0)</f>
        <v>0</v>
      </c>
      <c r="BJ530" s="17" t="s">
        <v>85</v>
      </c>
      <c r="BK530" s="197">
        <f>ROUND(I530*H530,2)</f>
        <v>0</v>
      </c>
      <c r="BL530" s="17" t="s">
        <v>229</v>
      </c>
      <c r="BM530" s="196" t="s">
        <v>714</v>
      </c>
    </row>
    <row r="531" spans="1:65" s="13" customFormat="1" ht="11.25">
      <c r="B531" s="209"/>
      <c r="C531" s="210"/>
      <c r="D531" s="200" t="s">
        <v>231</v>
      </c>
      <c r="E531" s="211" t="s">
        <v>1</v>
      </c>
      <c r="F531" s="212" t="s">
        <v>715</v>
      </c>
      <c r="G531" s="210"/>
      <c r="H531" s="213">
        <v>21.035</v>
      </c>
      <c r="I531" s="214"/>
      <c r="J531" s="210"/>
      <c r="K531" s="210"/>
      <c r="L531" s="215"/>
      <c r="M531" s="216"/>
      <c r="N531" s="217"/>
      <c r="O531" s="217"/>
      <c r="P531" s="217"/>
      <c r="Q531" s="217"/>
      <c r="R531" s="217"/>
      <c r="S531" s="217"/>
      <c r="T531" s="218"/>
      <c r="AT531" s="219" t="s">
        <v>231</v>
      </c>
      <c r="AU531" s="219" t="s">
        <v>85</v>
      </c>
      <c r="AV531" s="13" t="s">
        <v>87</v>
      </c>
      <c r="AW531" s="13" t="s">
        <v>33</v>
      </c>
      <c r="AX531" s="13" t="s">
        <v>85</v>
      </c>
      <c r="AY531" s="219" t="s">
        <v>223</v>
      </c>
    </row>
    <row r="532" spans="1:65" s="2" customFormat="1" ht="24.2" customHeight="1">
      <c r="A532" s="34"/>
      <c r="B532" s="35"/>
      <c r="C532" s="185" t="s">
        <v>716</v>
      </c>
      <c r="D532" s="185" t="s">
        <v>224</v>
      </c>
      <c r="E532" s="186" t="s">
        <v>717</v>
      </c>
      <c r="F532" s="187" t="s">
        <v>718</v>
      </c>
      <c r="G532" s="188" t="s">
        <v>227</v>
      </c>
      <c r="H532" s="189">
        <v>35.351999999999997</v>
      </c>
      <c r="I532" s="190"/>
      <c r="J532" s="191">
        <f>ROUND(I532*H532,2)</f>
        <v>0</v>
      </c>
      <c r="K532" s="187" t="s">
        <v>228</v>
      </c>
      <c r="L532" s="39"/>
      <c r="M532" s="192" t="s">
        <v>1</v>
      </c>
      <c r="N532" s="193" t="s">
        <v>43</v>
      </c>
      <c r="O532" s="71"/>
      <c r="P532" s="194">
        <f>O532*H532</f>
        <v>0</v>
      </c>
      <c r="Q532" s="194">
        <v>0</v>
      </c>
      <c r="R532" s="194">
        <f>Q532*H532</f>
        <v>0</v>
      </c>
      <c r="S532" s="194">
        <v>1.4</v>
      </c>
      <c r="T532" s="195">
        <f>S532*H532</f>
        <v>49.492799999999995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96" t="s">
        <v>229</v>
      </c>
      <c r="AT532" s="196" t="s">
        <v>224</v>
      </c>
      <c r="AU532" s="196" t="s">
        <v>85</v>
      </c>
      <c r="AY532" s="17" t="s">
        <v>223</v>
      </c>
      <c r="BE532" s="197">
        <f>IF(N532="základní",J532,0)</f>
        <v>0</v>
      </c>
      <c r="BF532" s="197">
        <f>IF(N532="snížená",J532,0)</f>
        <v>0</v>
      </c>
      <c r="BG532" s="197">
        <f>IF(N532="zákl. přenesená",J532,0)</f>
        <v>0</v>
      </c>
      <c r="BH532" s="197">
        <f>IF(N532="sníž. přenesená",J532,0)</f>
        <v>0</v>
      </c>
      <c r="BI532" s="197">
        <f>IF(N532="nulová",J532,0)</f>
        <v>0</v>
      </c>
      <c r="BJ532" s="17" t="s">
        <v>85</v>
      </c>
      <c r="BK532" s="197">
        <f>ROUND(I532*H532,2)</f>
        <v>0</v>
      </c>
      <c r="BL532" s="17" t="s">
        <v>229</v>
      </c>
      <c r="BM532" s="196" t="s">
        <v>719</v>
      </c>
    </row>
    <row r="533" spans="1:65" s="13" customFormat="1" ht="11.25">
      <c r="B533" s="209"/>
      <c r="C533" s="210"/>
      <c r="D533" s="200" t="s">
        <v>231</v>
      </c>
      <c r="E533" s="211" t="s">
        <v>1</v>
      </c>
      <c r="F533" s="212" t="s">
        <v>720</v>
      </c>
      <c r="G533" s="210"/>
      <c r="H533" s="213">
        <v>35.351999999999997</v>
      </c>
      <c r="I533" s="214"/>
      <c r="J533" s="210"/>
      <c r="K533" s="210"/>
      <c r="L533" s="215"/>
      <c r="M533" s="216"/>
      <c r="N533" s="217"/>
      <c r="O533" s="217"/>
      <c r="P533" s="217"/>
      <c r="Q533" s="217"/>
      <c r="R533" s="217"/>
      <c r="S533" s="217"/>
      <c r="T533" s="218"/>
      <c r="AT533" s="219" t="s">
        <v>231</v>
      </c>
      <c r="AU533" s="219" t="s">
        <v>85</v>
      </c>
      <c r="AV533" s="13" t="s">
        <v>87</v>
      </c>
      <c r="AW533" s="13" t="s">
        <v>33</v>
      </c>
      <c r="AX533" s="13" t="s">
        <v>85</v>
      </c>
      <c r="AY533" s="219" t="s">
        <v>223</v>
      </c>
    </row>
    <row r="534" spans="1:65" s="2" customFormat="1" ht="24.2" customHeight="1">
      <c r="A534" s="34"/>
      <c r="B534" s="35"/>
      <c r="C534" s="185" t="s">
        <v>721</v>
      </c>
      <c r="D534" s="185" t="s">
        <v>224</v>
      </c>
      <c r="E534" s="186" t="s">
        <v>722</v>
      </c>
      <c r="F534" s="187" t="s">
        <v>723</v>
      </c>
      <c r="G534" s="188" t="s">
        <v>146</v>
      </c>
      <c r="H534" s="189">
        <v>4.0949999999999998</v>
      </c>
      <c r="I534" s="190"/>
      <c r="J534" s="191">
        <f>ROUND(I534*H534,2)</f>
        <v>0</v>
      </c>
      <c r="K534" s="187" t="s">
        <v>228</v>
      </c>
      <c r="L534" s="39"/>
      <c r="M534" s="192" t="s">
        <v>1</v>
      </c>
      <c r="N534" s="193" t="s">
        <v>43</v>
      </c>
      <c r="O534" s="71"/>
      <c r="P534" s="194">
        <f>O534*H534</f>
        <v>0</v>
      </c>
      <c r="Q534" s="194">
        <v>0</v>
      </c>
      <c r="R534" s="194">
        <f>Q534*H534</f>
        <v>0</v>
      </c>
      <c r="S534" s="194">
        <v>4.8000000000000001E-2</v>
      </c>
      <c r="T534" s="195">
        <f>S534*H534</f>
        <v>0.19655999999999998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6" t="s">
        <v>229</v>
      </c>
      <c r="AT534" s="196" t="s">
        <v>224</v>
      </c>
      <c r="AU534" s="196" t="s">
        <v>85</v>
      </c>
      <c r="AY534" s="17" t="s">
        <v>223</v>
      </c>
      <c r="BE534" s="197">
        <f>IF(N534="základní",J534,0)</f>
        <v>0</v>
      </c>
      <c r="BF534" s="197">
        <f>IF(N534="snížená",J534,0)</f>
        <v>0</v>
      </c>
      <c r="BG534" s="197">
        <f>IF(N534="zákl. přenesená",J534,0)</f>
        <v>0</v>
      </c>
      <c r="BH534" s="197">
        <f>IF(N534="sníž. přenesená",J534,0)</f>
        <v>0</v>
      </c>
      <c r="BI534" s="197">
        <f>IF(N534="nulová",J534,0)</f>
        <v>0</v>
      </c>
      <c r="BJ534" s="17" t="s">
        <v>85</v>
      </c>
      <c r="BK534" s="197">
        <f>ROUND(I534*H534,2)</f>
        <v>0</v>
      </c>
      <c r="BL534" s="17" t="s">
        <v>229</v>
      </c>
      <c r="BM534" s="196" t="s">
        <v>724</v>
      </c>
    </row>
    <row r="535" spans="1:65" s="12" customFormat="1" ht="11.25">
      <c r="B535" s="198"/>
      <c r="C535" s="199"/>
      <c r="D535" s="200" t="s">
        <v>231</v>
      </c>
      <c r="E535" s="201" t="s">
        <v>1</v>
      </c>
      <c r="F535" s="202" t="s">
        <v>725</v>
      </c>
      <c r="G535" s="199"/>
      <c r="H535" s="201" t="s">
        <v>1</v>
      </c>
      <c r="I535" s="203"/>
      <c r="J535" s="199"/>
      <c r="K535" s="199"/>
      <c r="L535" s="204"/>
      <c r="M535" s="205"/>
      <c r="N535" s="206"/>
      <c r="O535" s="206"/>
      <c r="P535" s="206"/>
      <c r="Q535" s="206"/>
      <c r="R535" s="206"/>
      <c r="S535" s="206"/>
      <c r="T535" s="207"/>
      <c r="AT535" s="208" t="s">
        <v>231</v>
      </c>
      <c r="AU535" s="208" t="s">
        <v>85</v>
      </c>
      <c r="AV535" s="12" t="s">
        <v>85</v>
      </c>
      <c r="AW535" s="12" t="s">
        <v>33</v>
      </c>
      <c r="AX535" s="12" t="s">
        <v>78</v>
      </c>
      <c r="AY535" s="208" t="s">
        <v>223</v>
      </c>
    </row>
    <row r="536" spans="1:65" s="13" customFormat="1" ht="11.25">
      <c r="B536" s="209"/>
      <c r="C536" s="210"/>
      <c r="D536" s="200" t="s">
        <v>231</v>
      </c>
      <c r="E536" s="211" t="s">
        <v>1</v>
      </c>
      <c r="F536" s="212" t="s">
        <v>726</v>
      </c>
      <c r="G536" s="210"/>
      <c r="H536" s="213">
        <v>1.08</v>
      </c>
      <c r="I536" s="214"/>
      <c r="J536" s="210"/>
      <c r="K536" s="210"/>
      <c r="L536" s="215"/>
      <c r="M536" s="216"/>
      <c r="N536" s="217"/>
      <c r="O536" s="217"/>
      <c r="P536" s="217"/>
      <c r="Q536" s="217"/>
      <c r="R536" s="217"/>
      <c r="S536" s="217"/>
      <c r="T536" s="218"/>
      <c r="AT536" s="219" t="s">
        <v>231</v>
      </c>
      <c r="AU536" s="219" t="s">
        <v>85</v>
      </c>
      <c r="AV536" s="13" t="s">
        <v>87</v>
      </c>
      <c r="AW536" s="13" t="s">
        <v>33</v>
      </c>
      <c r="AX536" s="13" t="s">
        <v>78</v>
      </c>
      <c r="AY536" s="219" t="s">
        <v>223</v>
      </c>
    </row>
    <row r="537" spans="1:65" s="13" customFormat="1" ht="11.25">
      <c r="B537" s="209"/>
      <c r="C537" s="210"/>
      <c r="D537" s="200" t="s">
        <v>231</v>
      </c>
      <c r="E537" s="211" t="s">
        <v>1</v>
      </c>
      <c r="F537" s="212" t="s">
        <v>727</v>
      </c>
      <c r="G537" s="210"/>
      <c r="H537" s="213">
        <v>1.53</v>
      </c>
      <c r="I537" s="214"/>
      <c r="J537" s="210"/>
      <c r="K537" s="210"/>
      <c r="L537" s="215"/>
      <c r="M537" s="216"/>
      <c r="N537" s="217"/>
      <c r="O537" s="217"/>
      <c r="P537" s="217"/>
      <c r="Q537" s="217"/>
      <c r="R537" s="217"/>
      <c r="S537" s="217"/>
      <c r="T537" s="218"/>
      <c r="AT537" s="219" t="s">
        <v>231</v>
      </c>
      <c r="AU537" s="219" t="s">
        <v>85</v>
      </c>
      <c r="AV537" s="13" t="s">
        <v>87</v>
      </c>
      <c r="AW537" s="13" t="s">
        <v>33</v>
      </c>
      <c r="AX537" s="13" t="s">
        <v>78</v>
      </c>
      <c r="AY537" s="219" t="s">
        <v>223</v>
      </c>
    </row>
    <row r="538" spans="1:65" s="13" customFormat="1" ht="11.25">
      <c r="B538" s="209"/>
      <c r="C538" s="210"/>
      <c r="D538" s="200" t="s">
        <v>231</v>
      </c>
      <c r="E538" s="211" t="s">
        <v>1</v>
      </c>
      <c r="F538" s="212" t="s">
        <v>728</v>
      </c>
      <c r="G538" s="210"/>
      <c r="H538" s="213">
        <v>1.4850000000000001</v>
      </c>
      <c r="I538" s="214"/>
      <c r="J538" s="210"/>
      <c r="K538" s="210"/>
      <c r="L538" s="215"/>
      <c r="M538" s="216"/>
      <c r="N538" s="217"/>
      <c r="O538" s="217"/>
      <c r="P538" s="217"/>
      <c r="Q538" s="217"/>
      <c r="R538" s="217"/>
      <c r="S538" s="217"/>
      <c r="T538" s="218"/>
      <c r="AT538" s="219" t="s">
        <v>231</v>
      </c>
      <c r="AU538" s="219" t="s">
        <v>85</v>
      </c>
      <c r="AV538" s="13" t="s">
        <v>87</v>
      </c>
      <c r="AW538" s="13" t="s">
        <v>33</v>
      </c>
      <c r="AX538" s="13" t="s">
        <v>78</v>
      </c>
      <c r="AY538" s="219" t="s">
        <v>223</v>
      </c>
    </row>
    <row r="539" spans="1:65" s="14" customFormat="1" ht="11.25">
      <c r="B539" s="220"/>
      <c r="C539" s="221"/>
      <c r="D539" s="200" t="s">
        <v>231</v>
      </c>
      <c r="E539" s="222" t="s">
        <v>1</v>
      </c>
      <c r="F539" s="223" t="s">
        <v>237</v>
      </c>
      <c r="G539" s="221"/>
      <c r="H539" s="224">
        <v>4.0949999999999998</v>
      </c>
      <c r="I539" s="225"/>
      <c r="J539" s="221"/>
      <c r="K539" s="221"/>
      <c r="L539" s="226"/>
      <c r="M539" s="227"/>
      <c r="N539" s="228"/>
      <c r="O539" s="228"/>
      <c r="P539" s="228"/>
      <c r="Q539" s="228"/>
      <c r="R539" s="228"/>
      <c r="S539" s="228"/>
      <c r="T539" s="229"/>
      <c r="AT539" s="230" t="s">
        <v>231</v>
      </c>
      <c r="AU539" s="230" t="s">
        <v>85</v>
      </c>
      <c r="AV539" s="14" t="s">
        <v>229</v>
      </c>
      <c r="AW539" s="14" t="s">
        <v>33</v>
      </c>
      <c r="AX539" s="14" t="s">
        <v>85</v>
      </c>
      <c r="AY539" s="230" t="s">
        <v>223</v>
      </c>
    </row>
    <row r="540" spans="1:65" s="2" customFormat="1" ht="24.2" customHeight="1">
      <c r="A540" s="34"/>
      <c r="B540" s="35"/>
      <c r="C540" s="185" t="s">
        <v>729</v>
      </c>
      <c r="D540" s="185" t="s">
        <v>224</v>
      </c>
      <c r="E540" s="186" t="s">
        <v>730</v>
      </c>
      <c r="F540" s="187" t="s">
        <v>731</v>
      </c>
      <c r="G540" s="188" t="s">
        <v>146</v>
      </c>
      <c r="H540" s="189">
        <v>40.636000000000003</v>
      </c>
      <c r="I540" s="190"/>
      <c r="J540" s="191">
        <f>ROUND(I540*H540,2)</f>
        <v>0</v>
      </c>
      <c r="K540" s="187" t="s">
        <v>228</v>
      </c>
      <c r="L540" s="39"/>
      <c r="M540" s="192" t="s">
        <v>1</v>
      </c>
      <c r="N540" s="193" t="s">
        <v>43</v>
      </c>
      <c r="O540" s="71"/>
      <c r="P540" s="194">
        <f>O540*H540</f>
        <v>0</v>
      </c>
      <c r="Q540" s="194">
        <v>0</v>
      </c>
      <c r="R540" s="194">
        <f>Q540*H540</f>
        <v>0</v>
      </c>
      <c r="S540" s="194">
        <v>3.4000000000000002E-2</v>
      </c>
      <c r="T540" s="195">
        <f>S540*H540</f>
        <v>1.3816240000000002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96" t="s">
        <v>229</v>
      </c>
      <c r="AT540" s="196" t="s">
        <v>224</v>
      </c>
      <c r="AU540" s="196" t="s">
        <v>85</v>
      </c>
      <c r="AY540" s="17" t="s">
        <v>223</v>
      </c>
      <c r="BE540" s="197">
        <f>IF(N540="základní",J540,0)</f>
        <v>0</v>
      </c>
      <c r="BF540" s="197">
        <f>IF(N540="snížená",J540,0)</f>
        <v>0</v>
      </c>
      <c r="BG540" s="197">
        <f>IF(N540="zákl. přenesená",J540,0)</f>
        <v>0</v>
      </c>
      <c r="BH540" s="197">
        <f>IF(N540="sníž. přenesená",J540,0)</f>
        <v>0</v>
      </c>
      <c r="BI540" s="197">
        <f>IF(N540="nulová",J540,0)</f>
        <v>0</v>
      </c>
      <c r="BJ540" s="17" t="s">
        <v>85</v>
      </c>
      <c r="BK540" s="197">
        <f>ROUND(I540*H540,2)</f>
        <v>0</v>
      </c>
      <c r="BL540" s="17" t="s">
        <v>229</v>
      </c>
      <c r="BM540" s="196" t="s">
        <v>732</v>
      </c>
    </row>
    <row r="541" spans="1:65" s="12" customFormat="1" ht="11.25">
      <c r="B541" s="198"/>
      <c r="C541" s="199"/>
      <c r="D541" s="200" t="s">
        <v>231</v>
      </c>
      <c r="E541" s="201" t="s">
        <v>1</v>
      </c>
      <c r="F541" s="202" t="s">
        <v>733</v>
      </c>
      <c r="G541" s="199"/>
      <c r="H541" s="201" t="s">
        <v>1</v>
      </c>
      <c r="I541" s="203"/>
      <c r="J541" s="199"/>
      <c r="K541" s="199"/>
      <c r="L541" s="204"/>
      <c r="M541" s="205"/>
      <c r="N541" s="206"/>
      <c r="O541" s="206"/>
      <c r="P541" s="206"/>
      <c r="Q541" s="206"/>
      <c r="R541" s="206"/>
      <c r="S541" s="206"/>
      <c r="T541" s="207"/>
      <c r="AT541" s="208" t="s">
        <v>231</v>
      </c>
      <c r="AU541" s="208" t="s">
        <v>85</v>
      </c>
      <c r="AV541" s="12" t="s">
        <v>85</v>
      </c>
      <c r="AW541" s="12" t="s">
        <v>33</v>
      </c>
      <c r="AX541" s="12" t="s">
        <v>78</v>
      </c>
      <c r="AY541" s="208" t="s">
        <v>223</v>
      </c>
    </row>
    <row r="542" spans="1:65" s="13" customFormat="1" ht="11.25">
      <c r="B542" s="209"/>
      <c r="C542" s="210"/>
      <c r="D542" s="200" t="s">
        <v>231</v>
      </c>
      <c r="E542" s="211" t="s">
        <v>1</v>
      </c>
      <c r="F542" s="212" t="s">
        <v>734</v>
      </c>
      <c r="G542" s="210"/>
      <c r="H542" s="213">
        <v>25.2</v>
      </c>
      <c r="I542" s="214"/>
      <c r="J542" s="210"/>
      <c r="K542" s="210"/>
      <c r="L542" s="215"/>
      <c r="M542" s="216"/>
      <c r="N542" s="217"/>
      <c r="O542" s="217"/>
      <c r="P542" s="217"/>
      <c r="Q542" s="217"/>
      <c r="R542" s="217"/>
      <c r="S542" s="217"/>
      <c r="T542" s="218"/>
      <c r="AT542" s="219" t="s">
        <v>231</v>
      </c>
      <c r="AU542" s="219" t="s">
        <v>85</v>
      </c>
      <c r="AV542" s="13" t="s">
        <v>87</v>
      </c>
      <c r="AW542" s="13" t="s">
        <v>33</v>
      </c>
      <c r="AX542" s="13" t="s">
        <v>78</v>
      </c>
      <c r="AY542" s="219" t="s">
        <v>223</v>
      </c>
    </row>
    <row r="543" spans="1:65" s="13" customFormat="1" ht="11.25">
      <c r="B543" s="209"/>
      <c r="C543" s="210"/>
      <c r="D543" s="200" t="s">
        <v>231</v>
      </c>
      <c r="E543" s="211" t="s">
        <v>1</v>
      </c>
      <c r="F543" s="212" t="s">
        <v>735</v>
      </c>
      <c r="G543" s="210"/>
      <c r="H543" s="213">
        <v>7.6130000000000004</v>
      </c>
      <c r="I543" s="214"/>
      <c r="J543" s="210"/>
      <c r="K543" s="210"/>
      <c r="L543" s="215"/>
      <c r="M543" s="216"/>
      <c r="N543" s="217"/>
      <c r="O543" s="217"/>
      <c r="P543" s="217"/>
      <c r="Q543" s="217"/>
      <c r="R543" s="217"/>
      <c r="S543" s="217"/>
      <c r="T543" s="218"/>
      <c r="AT543" s="219" t="s">
        <v>231</v>
      </c>
      <c r="AU543" s="219" t="s">
        <v>85</v>
      </c>
      <c r="AV543" s="13" t="s">
        <v>87</v>
      </c>
      <c r="AW543" s="13" t="s">
        <v>33</v>
      </c>
      <c r="AX543" s="13" t="s">
        <v>78</v>
      </c>
      <c r="AY543" s="219" t="s">
        <v>223</v>
      </c>
    </row>
    <row r="544" spans="1:65" s="13" customFormat="1" ht="11.25">
      <c r="B544" s="209"/>
      <c r="C544" s="210"/>
      <c r="D544" s="200" t="s">
        <v>231</v>
      </c>
      <c r="E544" s="211" t="s">
        <v>1</v>
      </c>
      <c r="F544" s="212" t="s">
        <v>736</v>
      </c>
      <c r="G544" s="210"/>
      <c r="H544" s="213">
        <v>5.25</v>
      </c>
      <c r="I544" s="214"/>
      <c r="J544" s="210"/>
      <c r="K544" s="210"/>
      <c r="L544" s="215"/>
      <c r="M544" s="216"/>
      <c r="N544" s="217"/>
      <c r="O544" s="217"/>
      <c r="P544" s="217"/>
      <c r="Q544" s="217"/>
      <c r="R544" s="217"/>
      <c r="S544" s="217"/>
      <c r="T544" s="218"/>
      <c r="AT544" s="219" t="s">
        <v>231</v>
      </c>
      <c r="AU544" s="219" t="s">
        <v>85</v>
      </c>
      <c r="AV544" s="13" t="s">
        <v>87</v>
      </c>
      <c r="AW544" s="13" t="s">
        <v>33</v>
      </c>
      <c r="AX544" s="13" t="s">
        <v>78</v>
      </c>
      <c r="AY544" s="219" t="s">
        <v>223</v>
      </c>
    </row>
    <row r="545" spans="1:65" s="13" customFormat="1" ht="11.25">
      <c r="B545" s="209"/>
      <c r="C545" s="210"/>
      <c r="D545" s="200" t="s">
        <v>231</v>
      </c>
      <c r="E545" s="211" t="s">
        <v>1</v>
      </c>
      <c r="F545" s="212" t="s">
        <v>737</v>
      </c>
      <c r="G545" s="210"/>
      <c r="H545" s="213">
        <v>2.573</v>
      </c>
      <c r="I545" s="214"/>
      <c r="J545" s="210"/>
      <c r="K545" s="210"/>
      <c r="L545" s="215"/>
      <c r="M545" s="216"/>
      <c r="N545" s="217"/>
      <c r="O545" s="217"/>
      <c r="P545" s="217"/>
      <c r="Q545" s="217"/>
      <c r="R545" s="217"/>
      <c r="S545" s="217"/>
      <c r="T545" s="218"/>
      <c r="AT545" s="219" t="s">
        <v>231</v>
      </c>
      <c r="AU545" s="219" t="s">
        <v>85</v>
      </c>
      <c r="AV545" s="13" t="s">
        <v>87</v>
      </c>
      <c r="AW545" s="13" t="s">
        <v>33</v>
      </c>
      <c r="AX545" s="13" t="s">
        <v>78</v>
      </c>
      <c r="AY545" s="219" t="s">
        <v>223</v>
      </c>
    </row>
    <row r="546" spans="1:65" s="14" customFormat="1" ht="11.25">
      <c r="B546" s="220"/>
      <c r="C546" s="221"/>
      <c r="D546" s="200" t="s">
        <v>231</v>
      </c>
      <c r="E546" s="222" t="s">
        <v>1</v>
      </c>
      <c r="F546" s="223" t="s">
        <v>237</v>
      </c>
      <c r="G546" s="221"/>
      <c r="H546" s="224">
        <v>40.636000000000003</v>
      </c>
      <c r="I546" s="225"/>
      <c r="J546" s="221"/>
      <c r="K546" s="221"/>
      <c r="L546" s="226"/>
      <c r="M546" s="227"/>
      <c r="N546" s="228"/>
      <c r="O546" s="228"/>
      <c r="P546" s="228"/>
      <c r="Q546" s="228"/>
      <c r="R546" s="228"/>
      <c r="S546" s="228"/>
      <c r="T546" s="229"/>
      <c r="AT546" s="230" t="s">
        <v>231</v>
      </c>
      <c r="AU546" s="230" t="s">
        <v>85</v>
      </c>
      <c r="AV546" s="14" t="s">
        <v>229</v>
      </c>
      <c r="AW546" s="14" t="s">
        <v>33</v>
      </c>
      <c r="AX546" s="14" t="s">
        <v>85</v>
      </c>
      <c r="AY546" s="230" t="s">
        <v>223</v>
      </c>
    </row>
    <row r="547" spans="1:65" s="2" customFormat="1" ht="24.2" customHeight="1">
      <c r="A547" s="34"/>
      <c r="B547" s="35"/>
      <c r="C547" s="185" t="s">
        <v>738</v>
      </c>
      <c r="D547" s="185" t="s">
        <v>224</v>
      </c>
      <c r="E547" s="186" t="s">
        <v>739</v>
      </c>
      <c r="F547" s="187" t="s">
        <v>740</v>
      </c>
      <c r="G547" s="188" t="s">
        <v>146</v>
      </c>
      <c r="H547" s="189">
        <v>3.6749999999999998</v>
      </c>
      <c r="I547" s="190"/>
      <c r="J547" s="191">
        <f>ROUND(I547*H547,2)</f>
        <v>0</v>
      </c>
      <c r="K547" s="187" t="s">
        <v>228</v>
      </c>
      <c r="L547" s="39"/>
      <c r="M547" s="192" t="s">
        <v>1</v>
      </c>
      <c r="N547" s="193" t="s">
        <v>43</v>
      </c>
      <c r="O547" s="71"/>
      <c r="P547" s="194">
        <f>O547*H547</f>
        <v>0</v>
      </c>
      <c r="Q547" s="194">
        <v>0</v>
      </c>
      <c r="R547" s="194">
        <f>Q547*H547</f>
        <v>0</v>
      </c>
      <c r="S547" s="194">
        <v>3.4000000000000002E-2</v>
      </c>
      <c r="T547" s="195">
        <f>S547*H547</f>
        <v>0.12495000000000001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6" t="s">
        <v>229</v>
      </c>
      <c r="AT547" s="196" t="s">
        <v>224</v>
      </c>
      <c r="AU547" s="196" t="s">
        <v>85</v>
      </c>
      <c r="AY547" s="17" t="s">
        <v>223</v>
      </c>
      <c r="BE547" s="197">
        <f>IF(N547="základní",J547,0)</f>
        <v>0</v>
      </c>
      <c r="BF547" s="197">
        <f>IF(N547="snížená",J547,0)</f>
        <v>0</v>
      </c>
      <c r="BG547" s="197">
        <f>IF(N547="zákl. přenesená",J547,0)</f>
        <v>0</v>
      </c>
      <c r="BH547" s="197">
        <f>IF(N547="sníž. přenesená",J547,0)</f>
        <v>0</v>
      </c>
      <c r="BI547" s="197">
        <f>IF(N547="nulová",J547,0)</f>
        <v>0</v>
      </c>
      <c r="BJ547" s="17" t="s">
        <v>85</v>
      </c>
      <c r="BK547" s="197">
        <f>ROUND(I547*H547,2)</f>
        <v>0</v>
      </c>
      <c r="BL547" s="17" t="s">
        <v>229</v>
      </c>
      <c r="BM547" s="196" t="s">
        <v>741</v>
      </c>
    </row>
    <row r="548" spans="1:65" s="13" customFormat="1" ht="11.25">
      <c r="B548" s="209"/>
      <c r="C548" s="210"/>
      <c r="D548" s="200" t="s">
        <v>231</v>
      </c>
      <c r="E548" s="211" t="s">
        <v>1</v>
      </c>
      <c r="F548" s="212" t="s">
        <v>742</v>
      </c>
      <c r="G548" s="210"/>
      <c r="H548" s="213">
        <v>3.6749999999999998</v>
      </c>
      <c r="I548" s="214"/>
      <c r="J548" s="210"/>
      <c r="K548" s="210"/>
      <c r="L548" s="215"/>
      <c r="M548" s="216"/>
      <c r="N548" s="217"/>
      <c r="O548" s="217"/>
      <c r="P548" s="217"/>
      <c r="Q548" s="217"/>
      <c r="R548" s="217"/>
      <c r="S548" s="217"/>
      <c r="T548" s="218"/>
      <c r="AT548" s="219" t="s">
        <v>231</v>
      </c>
      <c r="AU548" s="219" t="s">
        <v>85</v>
      </c>
      <c r="AV548" s="13" t="s">
        <v>87</v>
      </c>
      <c r="AW548" s="13" t="s">
        <v>33</v>
      </c>
      <c r="AX548" s="13" t="s">
        <v>85</v>
      </c>
      <c r="AY548" s="219" t="s">
        <v>223</v>
      </c>
    </row>
    <row r="549" spans="1:65" s="2" customFormat="1" ht="21.75" customHeight="1">
      <c r="A549" s="34"/>
      <c r="B549" s="35"/>
      <c r="C549" s="185" t="s">
        <v>743</v>
      </c>
      <c r="D549" s="185" t="s">
        <v>224</v>
      </c>
      <c r="E549" s="186" t="s">
        <v>744</v>
      </c>
      <c r="F549" s="187" t="s">
        <v>745</v>
      </c>
      <c r="G549" s="188" t="s">
        <v>146</v>
      </c>
      <c r="H549" s="189">
        <v>40.25</v>
      </c>
      <c r="I549" s="190"/>
      <c r="J549" s="191">
        <f>ROUND(I549*H549,2)</f>
        <v>0</v>
      </c>
      <c r="K549" s="187" t="s">
        <v>228</v>
      </c>
      <c r="L549" s="39"/>
      <c r="M549" s="192" t="s">
        <v>1</v>
      </c>
      <c r="N549" s="193" t="s">
        <v>43</v>
      </c>
      <c r="O549" s="71"/>
      <c r="P549" s="194">
        <f>O549*H549</f>
        <v>0</v>
      </c>
      <c r="Q549" s="194">
        <v>0</v>
      </c>
      <c r="R549" s="194">
        <f>Q549*H549</f>
        <v>0</v>
      </c>
      <c r="S549" s="194">
        <v>7.5999999999999998E-2</v>
      </c>
      <c r="T549" s="195">
        <f>S549*H549</f>
        <v>3.0589999999999997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6" t="s">
        <v>229</v>
      </c>
      <c r="AT549" s="196" t="s">
        <v>224</v>
      </c>
      <c r="AU549" s="196" t="s">
        <v>85</v>
      </c>
      <c r="AY549" s="17" t="s">
        <v>223</v>
      </c>
      <c r="BE549" s="197">
        <f>IF(N549="základní",J549,0)</f>
        <v>0</v>
      </c>
      <c r="BF549" s="197">
        <f>IF(N549="snížená",J549,0)</f>
        <v>0</v>
      </c>
      <c r="BG549" s="197">
        <f>IF(N549="zákl. přenesená",J549,0)</f>
        <v>0</v>
      </c>
      <c r="BH549" s="197">
        <f>IF(N549="sníž. přenesená",J549,0)</f>
        <v>0</v>
      </c>
      <c r="BI549" s="197">
        <f>IF(N549="nulová",J549,0)</f>
        <v>0</v>
      </c>
      <c r="BJ549" s="17" t="s">
        <v>85</v>
      </c>
      <c r="BK549" s="197">
        <f>ROUND(I549*H549,2)</f>
        <v>0</v>
      </c>
      <c r="BL549" s="17" t="s">
        <v>229</v>
      </c>
      <c r="BM549" s="196" t="s">
        <v>746</v>
      </c>
    </row>
    <row r="550" spans="1:65" s="12" customFormat="1" ht="11.25">
      <c r="B550" s="198"/>
      <c r="C550" s="199"/>
      <c r="D550" s="200" t="s">
        <v>231</v>
      </c>
      <c r="E550" s="201" t="s">
        <v>1</v>
      </c>
      <c r="F550" s="202" t="s">
        <v>747</v>
      </c>
      <c r="G550" s="199"/>
      <c r="H550" s="201" t="s">
        <v>1</v>
      </c>
      <c r="I550" s="203"/>
      <c r="J550" s="199"/>
      <c r="K550" s="199"/>
      <c r="L550" s="204"/>
      <c r="M550" s="205"/>
      <c r="N550" s="206"/>
      <c r="O550" s="206"/>
      <c r="P550" s="206"/>
      <c r="Q550" s="206"/>
      <c r="R550" s="206"/>
      <c r="S550" s="206"/>
      <c r="T550" s="207"/>
      <c r="AT550" s="208" t="s">
        <v>231</v>
      </c>
      <c r="AU550" s="208" t="s">
        <v>85</v>
      </c>
      <c r="AV550" s="12" t="s">
        <v>85</v>
      </c>
      <c r="AW550" s="12" t="s">
        <v>33</v>
      </c>
      <c r="AX550" s="12" t="s">
        <v>78</v>
      </c>
      <c r="AY550" s="208" t="s">
        <v>223</v>
      </c>
    </row>
    <row r="551" spans="1:65" s="13" customFormat="1" ht="11.25">
      <c r="B551" s="209"/>
      <c r="C551" s="210"/>
      <c r="D551" s="200" t="s">
        <v>231</v>
      </c>
      <c r="E551" s="211" t="s">
        <v>1</v>
      </c>
      <c r="F551" s="212" t="s">
        <v>748</v>
      </c>
      <c r="G551" s="210"/>
      <c r="H551" s="213">
        <v>6.8849999999999998</v>
      </c>
      <c r="I551" s="214"/>
      <c r="J551" s="210"/>
      <c r="K551" s="210"/>
      <c r="L551" s="215"/>
      <c r="M551" s="216"/>
      <c r="N551" s="217"/>
      <c r="O551" s="217"/>
      <c r="P551" s="217"/>
      <c r="Q551" s="217"/>
      <c r="R551" s="217"/>
      <c r="S551" s="217"/>
      <c r="T551" s="218"/>
      <c r="AT551" s="219" t="s">
        <v>231</v>
      </c>
      <c r="AU551" s="219" t="s">
        <v>85</v>
      </c>
      <c r="AV551" s="13" t="s">
        <v>87</v>
      </c>
      <c r="AW551" s="13" t="s">
        <v>33</v>
      </c>
      <c r="AX551" s="13" t="s">
        <v>78</v>
      </c>
      <c r="AY551" s="219" t="s">
        <v>223</v>
      </c>
    </row>
    <row r="552" spans="1:65" s="13" customFormat="1" ht="11.25">
      <c r="B552" s="209"/>
      <c r="C552" s="210"/>
      <c r="D552" s="200" t="s">
        <v>231</v>
      </c>
      <c r="E552" s="211" t="s">
        <v>1</v>
      </c>
      <c r="F552" s="212" t="s">
        <v>749</v>
      </c>
      <c r="G552" s="210"/>
      <c r="H552" s="213">
        <v>1.845</v>
      </c>
      <c r="I552" s="214"/>
      <c r="J552" s="210"/>
      <c r="K552" s="210"/>
      <c r="L552" s="215"/>
      <c r="M552" s="216"/>
      <c r="N552" s="217"/>
      <c r="O552" s="217"/>
      <c r="P552" s="217"/>
      <c r="Q552" s="217"/>
      <c r="R552" s="217"/>
      <c r="S552" s="217"/>
      <c r="T552" s="218"/>
      <c r="AT552" s="219" t="s">
        <v>231</v>
      </c>
      <c r="AU552" s="219" t="s">
        <v>85</v>
      </c>
      <c r="AV552" s="13" t="s">
        <v>87</v>
      </c>
      <c r="AW552" s="13" t="s">
        <v>33</v>
      </c>
      <c r="AX552" s="13" t="s">
        <v>78</v>
      </c>
      <c r="AY552" s="219" t="s">
        <v>223</v>
      </c>
    </row>
    <row r="553" spans="1:65" s="12" customFormat="1" ht="11.25">
      <c r="B553" s="198"/>
      <c r="C553" s="199"/>
      <c r="D553" s="200" t="s">
        <v>231</v>
      </c>
      <c r="E553" s="201" t="s">
        <v>1</v>
      </c>
      <c r="F553" s="202" t="s">
        <v>750</v>
      </c>
      <c r="G553" s="199"/>
      <c r="H553" s="201" t="s">
        <v>1</v>
      </c>
      <c r="I553" s="203"/>
      <c r="J553" s="199"/>
      <c r="K553" s="199"/>
      <c r="L553" s="204"/>
      <c r="M553" s="205"/>
      <c r="N553" s="206"/>
      <c r="O553" s="206"/>
      <c r="P553" s="206"/>
      <c r="Q553" s="206"/>
      <c r="R553" s="206"/>
      <c r="S553" s="206"/>
      <c r="T553" s="207"/>
      <c r="AT553" s="208" t="s">
        <v>231</v>
      </c>
      <c r="AU553" s="208" t="s">
        <v>85</v>
      </c>
      <c r="AV553" s="12" t="s">
        <v>85</v>
      </c>
      <c r="AW553" s="12" t="s">
        <v>33</v>
      </c>
      <c r="AX553" s="12" t="s">
        <v>78</v>
      </c>
      <c r="AY553" s="208" t="s">
        <v>223</v>
      </c>
    </row>
    <row r="554" spans="1:65" s="13" customFormat="1" ht="11.25">
      <c r="B554" s="209"/>
      <c r="C554" s="210"/>
      <c r="D554" s="200" t="s">
        <v>231</v>
      </c>
      <c r="E554" s="211" t="s">
        <v>1</v>
      </c>
      <c r="F554" s="212" t="s">
        <v>751</v>
      </c>
      <c r="G554" s="210"/>
      <c r="H554" s="213">
        <v>3.5459999999999998</v>
      </c>
      <c r="I554" s="214"/>
      <c r="J554" s="210"/>
      <c r="K554" s="210"/>
      <c r="L554" s="215"/>
      <c r="M554" s="216"/>
      <c r="N554" s="217"/>
      <c r="O554" s="217"/>
      <c r="P554" s="217"/>
      <c r="Q554" s="217"/>
      <c r="R554" s="217"/>
      <c r="S554" s="217"/>
      <c r="T554" s="218"/>
      <c r="AT554" s="219" t="s">
        <v>231</v>
      </c>
      <c r="AU554" s="219" t="s">
        <v>85</v>
      </c>
      <c r="AV554" s="13" t="s">
        <v>87</v>
      </c>
      <c r="AW554" s="13" t="s">
        <v>33</v>
      </c>
      <c r="AX554" s="13" t="s">
        <v>78</v>
      </c>
      <c r="AY554" s="219" t="s">
        <v>223</v>
      </c>
    </row>
    <row r="555" spans="1:65" s="13" customFormat="1" ht="11.25">
      <c r="B555" s="209"/>
      <c r="C555" s="210"/>
      <c r="D555" s="200" t="s">
        <v>231</v>
      </c>
      <c r="E555" s="211" t="s">
        <v>1</v>
      </c>
      <c r="F555" s="212" t="s">
        <v>752</v>
      </c>
      <c r="G555" s="210"/>
      <c r="H555" s="213">
        <v>5.516</v>
      </c>
      <c r="I555" s="214"/>
      <c r="J555" s="210"/>
      <c r="K555" s="210"/>
      <c r="L555" s="215"/>
      <c r="M555" s="216"/>
      <c r="N555" s="217"/>
      <c r="O555" s="217"/>
      <c r="P555" s="217"/>
      <c r="Q555" s="217"/>
      <c r="R555" s="217"/>
      <c r="S555" s="217"/>
      <c r="T555" s="218"/>
      <c r="AT555" s="219" t="s">
        <v>231</v>
      </c>
      <c r="AU555" s="219" t="s">
        <v>85</v>
      </c>
      <c r="AV555" s="13" t="s">
        <v>87</v>
      </c>
      <c r="AW555" s="13" t="s">
        <v>33</v>
      </c>
      <c r="AX555" s="13" t="s">
        <v>78</v>
      </c>
      <c r="AY555" s="219" t="s">
        <v>223</v>
      </c>
    </row>
    <row r="556" spans="1:65" s="13" customFormat="1" ht="11.25">
      <c r="B556" s="209"/>
      <c r="C556" s="210"/>
      <c r="D556" s="200" t="s">
        <v>231</v>
      </c>
      <c r="E556" s="211" t="s">
        <v>1</v>
      </c>
      <c r="F556" s="212" t="s">
        <v>753</v>
      </c>
      <c r="G556" s="210"/>
      <c r="H556" s="213">
        <v>18.911999999999999</v>
      </c>
      <c r="I556" s="214"/>
      <c r="J556" s="210"/>
      <c r="K556" s="210"/>
      <c r="L556" s="215"/>
      <c r="M556" s="216"/>
      <c r="N556" s="217"/>
      <c r="O556" s="217"/>
      <c r="P556" s="217"/>
      <c r="Q556" s="217"/>
      <c r="R556" s="217"/>
      <c r="S556" s="217"/>
      <c r="T556" s="218"/>
      <c r="AT556" s="219" t="s">
        <v>231</v>
      </c>
      <c r="AU556" s="219" t="s">
        <v>85</v>
      </c>
      <c r="AV556" s="13" t="s">
        <v>87</v>
      </c>
      <c r="AW556" s="13" t="s">
        <v>33</v>
      </c>
      <c r="AX556" s="13" t="s">
        <v>78</v>
      </c>
      <c r="AY556" s="219" t="s">
        <v>223</v>
      </c>
    </row>
    <row r="557" spans="1:65" s="13" customFormat="1" ht="11.25">
      <c r="B557" s="209"/>
      <c r="C557" s="210"/>
      <c r="D557" s="200" t="s">
        <v>231</v>
      </c>
      <c r="E557" s="211" t="s">
        <v>1</v>
      </c>
      <c r="F557" s="212" t="s">
        <v>754</v>
      </c>
      <c r="G557" s="210"/>
      <c r="H557" s="213">
        <v>3.5459999999999998</v>
      </c>
      <c r="I557" s="214"/>
      <c r="J557" s="210"/>
      <c r="K557" s="210"/>
      <c r="L557" s="215"/>
      <c r="M557" s="216"/>
      <c r="N557" s="217"/>
      <c r="O557" s="217"/>
      <c r="P557" s="217"/>
      <c r="Q557" s="217"/>
      <c r="R557" s="217"/>
      <c r="S557" s="217"/>
      <c r="T557" s="218"/>
      <c r="AT557" s="219" t="s">
        <v>231</v>
      </c>
      <c r="AU557" s="219" t="s">
        <v>85</v>
      </c>
      <c r="AV557" s="13" t="s">
        <v>87</v>
      </c>
      <c r="AW557" s="13" t="s">
        <v>33</v>
      </c>
      <c r="AX557" s="13" t="s">
        <v>78</v>
      </c>
      <c r="AY557" s="219" t="s">
        <v>223</v>
      </c>
    </row>
    <row r="558" spans="1:65" s="14" customFormat="1" ht="11.25">
      <c r="B558" s="220"/>
      <c r="C558" s="221"/>
      <c r="D558" s="200" t="s">
        <v>231</v>
      </c>
      <c r="E558" s="222" t="s">
        <v>1</v>
      </c>
      <c r="F558" s="223" t="s">
        <v>755</v>
      </c>
      <c r="G558" s="221"/>
      <c r="H558" s="224">
        <v>40.25</v>
      </c>
      <c r="I558" s="225"/>
      <c r="J558" s="221"/>
      <c r="K558" s="221"/>
      <c r="L558" s="226"/>
      <c r="M558" s="227"/>
      <c r="N558" s="228"/>
      <c r="O558" s="228"/>
      <c r="P558" s="228"/>
      <c r="Q558" s="228"/>
      <c r="R558" s="228"/>
      <c r="S558" s="228"/>
      <c r="T558" s="229"/>
      <c r="AT558" s="230" t="s">
        <v>231</v>
      </c>
      <c r="AU558" s="230" t="s">
        <v>85</v>
      </c>
      <c r="AV558" s="14" t="s">
        <v>229</v>
      </c>
      <c r="AW558" s="14" t="s">
        <v>33</v>
      </c>
      <c r="AX558" s="14" t="s">
        <v>85</v>
      </c>
      <c r="AY558" s="230" t="s">
        <v>223</v>
      </c>
    </row>
    <row r="559" spans="1:65" s="2" customFormat="1" ht="16.5" customHeight="1">
      <c r="A559" s="34"/>
      <c r="B559" s="35"/>
      <c r="C559" s="185" t="s">
        <v>756</v>
      </c>
      <c r="D559" s="185" t="s">
        <v>224</v>
      </c>
      <c r="E559" s="186" t="s">
        <v>757</v>
      </c>
      <c r="F559" s="187" t="s">
        <v>758</v>
      </c>
      <c r="G559" s="188" t="s">
        <v>146</v>
      </c>
      <c r="H559" s="189">
        <v>6.75</v>
      </c>
      <c r="I559" s="190"/>
      <c r="J559" s="191">
        <f>ROUND(I559*H559,2)</f>
        <v>0</v>
      </c>
      <c r="K559" s="187" t="s">
        <v>228</v>
      </c>
      <c r="L559" s="39"/>
      <c r="M559" s="192" t="s">
        <v>1</v>
      </c>
      <c r="N559" s="193" t="s">
        <v>43</v>
      </c>
      <c r="O559" s="71"/>
      <c r="P559" s="194">
        <f>O559*H559</f>
        <v>0</v>
      </c>
      <c r="Q559" s="194">
        <v>0</v>
      </c>
      <c r="R559" s="194">
        <f>Q559*H559</f>
        <v>0</v>
      </c>
      <c r="S559" s="194">
        <v>6.6000000000000003E-2</v>
      </c>
      <c r="T559" s="195">
        <f>S559*H559</f>
        <v>0.44550000000000001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6" t="s">
        <v>229</v>
      </c>
      <c r="AT559" s="196" t="s">
        <v>224</v>
      </c>
      <c r="AU559" s="196" t="s">
        <v>85</v>
      </c>
      <c r="AY559" s="17" t="s">
        <v>223</v>
      </c>
      <c r="BE559" s="197">
        <f>IF(N559="základní",J559,0)</f>
        <v>0</v>
      </c>
      <c r="BF559" s="197">
        <f>IF(N559="snížená",J559,0)</f>
        <v>0</v>
      </c>
      <c r="BG559" s="197">
        <f>IF(N559="zákl. přenesená",J559,0)</f>
        <v>0</v>
      </c>
      <c r="BH559" s="197">
        <f>IF(N559="sníž. přenesená",J559,0)</f>
        <v>0</v>
      </c>
      <c r="BI559" s="197">
        <f>IF(N559="nulová",J559,0)</f>
        <v>0</v>
      </c>
      <c r="BJ559" s="17" t="s">
        <v>85</v>
      </c>
      <c r="BK559" s="197">
        <f>ROUND(I559*H559,2)</f>
        <v>0</v>
      </c>
      <c r="BL559" s="17" t="s">
        <v>229</v>
      </c>
      <c r="BM559" s="196" t="s">
        <v>759</v>
      </c>
    </row>
    <row r="560" spans="1:65" s="13" customFormat="1" ht="11.25">
      <c r="B560" s="209"/>
      <c r="C560" s="210"/>
      <c r="D560" s="200" t="s">
        <v>231</v>
      </c>
      <c r="E560" s="211" t="s">
        <v>1</v>
      </c>
      <c r="F560" s="212" t="s">
        <v>760</v>
      </c>
      <c r="G560" s="210"/>
      <c r="H560" s="213">
        <v>6.75</v>
      </c>
      <c r="I560" s="214"/>
      <c r="J560" s="210"/>
      <c r="K560" s="210"/>
      <c r="L560" s="215"/>
      <c r="M560" s="216"/>
      <c r="N560" s="217"/>
      <c r="O560" s="217"/>
      <c r="P560" s="217"/>
      <c r="Q560" s="217"/>
      <c r="R560" s="217"/>
      <c r="S560" s="217"/>
      <c r="T560" s="218"/>
      <c r="AT560" s="219" t="s">
        <v>231</v>
      </c>
      <c r="AU560" s="219" t="s">
        <v>85</v>
      </c>
      <c r="AV560" s="13" t="s">
        <v>87</v>
      </c>
      <c r="AW560" s="13" t="s">
        <v>33</v>
      </c>
      <c r="AX560" s="13" t="s">
        <v>85</v>
      </c>
      <c r="AY560" s="219" t="s">
        <v>223</v>
      </c>
    </row>
    <row r="561" spans="1:65" s="2" customFormat="1" ht="33" customHeight="1">
      <c r="A561" s="34"/>
      <c r="B561" s="35"/>
      <c r="C561" s="185" t="s">
        <v>761</v>
      </c>
      <c r="D561" s="185" t="s">
        <v>224</v>
      </c>
      <c r="E561" s="186" t="s">
        <v>762</v>
      </c>
      <c r="F561" s="187" t="s">
        <v>763</v>
      </c>
      <c r="G561" s="188" t="s">
        <v>146</v>
      </c>
      <c r="H561" s="189">
        <v>631.31200000000001</v>
      </c>
      <c r="I561" s="190"/>
      <c r="J561" s="191">
        <f>ROUND(I561*H561,2)</f>
        <v>0</v>
      </c>
      <c r="K561" s="187" t="s">
        <v>228</v>
      </c>
      <c r="L561" s="39"/>
      <c r="M561" s="192" t="s">
        <v>1</v>
      </c>
      <c r="N561" s="193" t="s">
        <v>43</v>
      </c>
      <c r="O561" s="71"/>
      <c r="P561" s="194">
        <f>O561*H561</f>
        <v>0</v>
      </c>
      <c r="Q561" s="194">
        <v>0</v>
      </c>
      <c r="R561" s="194">
        <f>Q561*H561</f>
        <v>0</v>
      </c>
      <c r="S561" s="194">
        <v>0.01</v>
      </c>
      <c r="T561" s="195">
        <f>S561*H561</f>
        <v>6.3131200000000005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96" t="s">
        <v>229</v>
      </c>
      <c r="AT561" s="196" t="s">
        <v>224</v>
      </c>
      <c r="AU561" s="196" t="s">
        <v>85</v>
      </c>
      <c r="AY561" s="17" t="s">
        <v>223</v>
      </c>
      <c r="BE561" s="197">
        <f>IF(N561="základní",J561,0)</f>
        <v>0</v>
      </c>
      <c r="BF561" s="197">
        <f>IF(N561="snížená",J561,0)</f>
        <v>0</v>
      </c>
      <c r="BG561" s="197">
        <f>IF(N561="zákl. přenesená",J561,0)</f>
        <v>0</v>
      </c>
      <c r="BH561" s="197">
        <f>IF(N561="sníž. přenesená",J561,0)</f>
        <v>0</v>
      </c>
      <c r="BI561" s="197">
        <f>IF(N561="nulová",J561,0)</f>
        <v>0</v>
      </c>
      <c r="BJ561" s="17" t="s">
        <v>85</v>
      </c>
      <c r="BK561" s="197">
        <f>ROUND(I561*H561,2)</f>
        <v>0</v>
      </c>
      <c r="BL561" s="17" t="s">
        <v>229</v>
      </c>
      <c r="BM561" s="196" t="s">
        <v>764</v>
      </c>
    </row>
    <row r="562" spans="1:65" s="12" customFormat="1" ht="22.5">
      <c r="B562" s="198"/>
      <c r="C562" s="199"/>
      <c r="D562" s="200" t="s">
        <v>231</v>
      </c>
      <c r="E562" s="201" t="s">
        <v>1</v>
      </c>
      <c r="F562" s="202" t="s">
        <v>765</v>
      </c>
      <c r="G562" s="199"/>
      <c r="H562" s="201" t="s">
        <v>1</v>
      </c>
      <c r="I562" s="203"/>
      <c r="J562" s="199"/>
      <c r="K562" s="199"/>
      <c r="L562" s="204"/>
      <c r="M562" s="205"/>
      <c r="N562" s="206"/>
      <c r="O562" s="206"/>
      <c r="P562" s="206"/>
      <c r="Q562" s="206"/>
      <c r="R562" s="206"/>
      <c r="S562" s="206"/>
      <c r="T562" s="207"/>
      <c r="AT562" s="208" t="s">
        <v>231</v>
      </c>
      <c r="AU562" s="208" t="s">
        <v>85</v>
      </c>
      <c r="AV562" s="12" t="s">
        <v>85</v>
      </c>
      <c r="AW562" s="12" t="s">
        <v>33</v>
      </c>
      <c r="AX562" s="12" t="s">
        <v>78</v>
      </c>
      <c r="AY562" s="208" t="s">
        <v>223</v>
      </c>
    </row>
    <row r="563" spans="1:65" s="12" customFormat="1" ht="11.25">
      <c r="B563" s="198"/>
      <c r="C563" s="199"/>
      <c r="D563" s="200" t="s">
        <v>231</v>
      </c>
      <c r="E563" s="201" t="s">
        <v>1</v>
      </c>
      <c r="F563" s="202" t="s">
        <v>766</v>
      </c>
      <c r="G563" s="199"/>
      <c r="H563" s="201" t="s">
        <v>1</v>
      </c>
      <c r="I563" s="203"/>
      <c r="J563" s="199"/>
      <c r="K563" s="199"/>
      <c r="L563" s="204"/>
      <c r="M563" s="205"/>
      <c r="N563" s="206"/>
      <c r="O563" s="206"/>
      <c r="P563" s="206"/>
      <c r="Q563" s="206"/>
      <c r="R563" s="206"/>
      <c r="S563" s="206"/>
      <c r="T563" s="207"/>
      <c r="AT563" s="208" t="s">
        <v>231</v>
      </c>
      <c r="AU563" s="208" t="s">
        <v>85</v>
      </c>
      <c r="AV563" s="12" t="s">
        <v>85</v>
      </c>
      <c r="AW563" s="12" t="s">
        <v>33</v>
      </c>
      <c r="AX563" s="12" t="s">
        <v>78</v>
      </c>
      <c r="AY563" s="208" t="s">
        <v>223</v>
      </c>
    </row>
    <row r="564" spans="1:65" s="13" customFormat="1" ht="11.25">
      <c r="B564" s="209"/>
      <c r="C564" s="210"/>
      <c r="D564" s="200" t="s">
        <v>231</v>
      </c>
      <c r="E564" s="211" t="s">
        <v>1</v>
      </c>
      <c r="F564" s="212" t="s">
        <v>767</v>
      </c>
      <c r="G564" s="210"/>
      <c r="H564" s="213">
        <v>27.885999999999999</v>
      </c>
      <c r="I564" s="214"/>
      <c r="J564" s="210"/>
      <c r="K564" s="210"/>
      <c r="L564" s="215"/>
      <c r="M564" s="216"/>
      <c r="N564" s="217"/>
      <c r="O564" s="217"/>
      <c r="P564" s="217"/>
      <c r="Q564" s="217"/>
      <c r="R564" s="217"/>
      <c r="S564" s="217"/>
      <c r="T564" s="218"/>
      <c r="AT564" s="219" t="s">
        <v>231</v>
      </c>
      <c r="AU564" s="219" t="s">
        <v>85</v>
      </c>
      <c r="AV564" s="13" t="s">
        <v>87</v>
      </c>
      <c r="AW564" s="13" t="s">
        <v>33</v>
      </c>
      <c r="AX564" s="13" t="s">
        <v>78</v>
      </c>
      <c r="AY564" s="219" t="s">
        <v>223</v>
      </c>
    </row>
    <row r="565" spans="1:65" s="12" customFormat="1" ht="11.25">
      <c r="B565" s="198"/>
      <c r="C565" s="199"/>
      <c r="D565" s="200" t="s">
        <v>231</v>
      </c>
      <c r="E565" s="201" t="s">
        <v>1</v>
      </c>
      <c r="F565" s="202" t="s">
        <v>434</v>
      </c>
      <c r="G565" s="199"/>
      <c r="H565" s="201" t="s">
        <v>1</v>
      </c>
      <c r="I565" s="203"/>
      <c r="J565" s="199"/>
      <c r="K565" s="199"/>
      <c r="L565" s="204"/>
      <c r="M565" s="205"/>
      <c r="N565" s="206"/>
      <c r="O565" s="206"/>
      <c r="P565" s="206"/>
      <c r="Q565" s="206"/>
      <c r="R565" s="206"/>
      <c r="S565" s="206"/>
      <c r="T565" s="207"/>
      <c r="AT565" s="208" t="s">
        <v>231</v>
      </c>
      <c r="AU565" s="208" t="s">
        <v>85</v>
      </c>
      <c r="AV565" s="12" t="s">
        <v>85</v>
      </c>
      <c r="AW565" s="12" t="s">
        <v>33</v>
      </c>
      <c r="AX565" s="12" t="s">
        <v>78</v>
      </c>
      <c r="AY565" s="208" t="s">
        <v>223</v>
      </c>
    </row>
    <row r="566" spans="1:65" s="13" customFormat="1" ht="11.25">
      <c r="B566" s="209"/>
      <c r="C566" s="210"/>
      <c r="D566" s="200" t="s">
        <v>231</v>
      </c>
      <c r="E566" s="211" t="s">
        <v>1</v>
      </c>
      <c r="F566" s="212" t="s">
        <v>768</v>
      </c>
      <c r="G566" s="210"/>
      <c r="H566" s="213">
        <v>22.620999999999999</v>
      </c>
      <c r="I566" s="214"/>
      <c r="J566" s="210"/>
      <c r="K566" s="210"/>
      <c r="L566" s="215"/>
      <c r="M566" s="216"/>
      <c r="N566" s="217"/>
      <c r="O566" s="217"/>
      <c r="P566" s="217"/>
      <c r="Q566" s="217"/>
      <c r="R566" s="217"/>
      <c r="S566" s="217"/>
      <c r="T566" s="218"/>
      <c r="AT566" s="219" t="s">
        <v>231</v>
      </c>
      <c r="AU566" s="219" t="s">
        <v>85</v>
      </c>
      <c r="AV566" s="13" t="s">
        <v>87</v>
      </c>
      <c r="AW566" s="13" t="s">
        <v>33</v>
      </c>
      <c r="AX566" s="13" t="s">
        <v>78</v>
      </c>
      <c r="AY566" s="219" t="s">
        <v>223</v>
      </c>
    </row>
    <row r="567" spans="1:65" s="12" customFormat="1" ht="11.25">
      <c r="B567" s="198"/>
      <c r="C567" s="199"/>
      <c r="D567" s="200" t="s">
        <v>231</v>
      </c>
      <c r="E567" s="201" t="s">
        <v>1</v>
      </c>
      <c r="F567" s="202" t="s">
        <v>769</v>
      </c>
      <c r="G567" s="199"/>
      <c r="H567" s="201" t="s">
        <v>1</v>
      </c>
      <c r="I567" s="203"/>
      <c r="J567" s="199"/>
      <c r="K567" s="199"/>
      <c r="L567" s="204"/>
      <c r="M567" s="205"/>
      <c r="N567" s="206"/>
      <c r="O567" s="206"/>
      <c r="P567" s="206"/>
      <c r="Q567" s="206"/>
      <c r="R567" s="206"/>
      <c r="S567" s="206"/>
      <c r="T567" s="207"/>
      <c r="AT567" s="208" t="s">
        <v>231</v>
      </c>
      <c r="AU567" s="208" t="s">
        <v>85</v>
      </c>
      <c r="AV567" s="12" t="s">
        <v>85</v>
      </c>
      <c r="AW567" s="12" t="s">
        <v>33</v>
      </c>
      <c r="AX567" s="12" t="s">
        <v>78</v>
      </c>
      <c r="AY567" s="208" t="s">
        <v>223</v>
      </c>
    </row>
    <row r="568" spans="1:65" s="13" customFormat="1" ht="11.25">
      <c r="B568" s="209"/>
      <c r="C568" s="210"/>
      <c r="D568" s="200" t="s">
        <v>231</v>
      </c>
      <c r="E568" s="211" t="s">
        <v>1</v>
      </c>
      <c r="F568" s="212" t="s">
        <v>770</v>
      </c>
      <c r="G568" s="210"/>
      <c r="H568" s="213">
        <v>51.671999999999997</v>
      </c>
      <c r="I568" s="214"/>
      <c r="J568" s="210"/>
      <c r="K568" s="210"/>
      <c r="L568" s="215"/>
      <c r="M568" s="216"/>
      <c r="N568" s="217"/>
      <c r="O568" s="217"/>
      <c r="P568" s="217"/>
      <c r="Q568" s="217"/>
      <c r="R568" s="217"/>
      <c r="S568" s="217"/>
      <c r="T568" s="218"/>
      <c r="AT568" s="219" t="s">
        <v>231</v>
      </c>
      <c r="AU568" s="219" t="s">
        <v>85</v>
      </c>
      <c r="AV568" s="13" t="s">
        <v>87</v>
      </c>
      <c r="AW568" s="13" t="s">
        <v>33</v>
      </c>
      <c r="AX568" s="13" t="s">
        <v>78</v>
      </c>
      <c r="AY568" s="219" t="s">
        <v>223</v>
      </c>
    </row>
    <row r="569" spans="1:65" s="12" customFormat="1" ht="11.25">
      <c r="B569" s="198"/>
      <c r="C569" s="199"/>
      <c r="D569" s="200" t="s">
        <v>231</v>
      </c>
      <c r="E569" s="201" t="s">
        <v>1</v>
      </c>
      <c r="F569" s="202" t="s">
        <v>771</v>
      </c>
      <c r="G569" s="199"/>
      <c r="H569" s="201" t="s">
        <v>1</v>
      </c>
      <c r="I569" s="203"/>
      <c r="J569" s="199"/>
      <c r="K569" s="199"/>
      <c r="L569" s="204"/>
      <c r="M569" s="205"/>
      <c r="N569" s="206"/>
      <c r="O569" s="206"/>
      <c r="P569" s="206"/>
      <c r="Q569" s="206"/>
      <c r="R569" s="206"/>
      <c r="S569" s="206"/>
      <c r="T569" s="207"/>
      <c r="AT569" s="208" t="s">
        <v>231</v>
      </c>
      <c r="AU569" s="208" t="s">
        <v>85</v>
      </c>
      <c r="AV569" s="12" t="s">
        <v>85</v>
      </c>
      <c r="AW569" s="12" t="s">
        <v>33</v>
      </c>
      <c r="AX569" s="12" t="s">
        <v>78</v>
      </c>
      <c r="AY569" s="208" t="s">
        <v>223</v>
      </c>
    </row>
    <row r="570" spans="1:65" s="13" customFormat="1" ht="22.5">
      <c r="B570" s="209"/>
      <c r="C570" s="210"/>
      <c r="D570" s="200" t="s">
        <v>231</v>
      </c>
      <c r="E570" s="211" t="s">
        <v>1</v>
      </c>
      <c r="F570" s="212" t="s">
        <v>772</v>
      </c>
      <c r="G570" s="210"/>
      <c r="H570" s="213">
        <v>55.848999999999997</v>
      </c>
      <c r="I570" s="214"/>
      <c r="J570" s="210"/>
      <c r="K570" s="210"/>
      <c r="L570" s="215"/>
      <c r="M570" s="216"/>
      <c r="N570" s="217"/>
      <c r="O570" s="217"/>
      <c r="P570" s="217"/>
      <c r="Q570" s="217"/>
      <c r="R570" s="217"/>
      <c r="S570" s="217"/>
      <c r="T570" s="218"/>
      <c r="AT570" s="219" t="s">
        <v>231</v>
      </c>
      <c r="AU570" s="219" t="s">
        <v>85</v>
      </c>
      <c r="AV570" s="13" t="s">
        <v>87</v>
      </c>
      <c r="AW570" s="13" t="s">
        <v>33</v>
      </c>
      <c r="AX570" s="13" t="s">
        <v>78</v>
      </c>
      <c r="AY570" s="219" t="s">
        <v>223</v>
      </c>
    </row>
    <row r="571" spans="1:65" s="12" customFormat="1" ht="11.25">
      <c r="B571" s="198"/>
      <c r="C571" s="199"/>
      <c r="D571" s="200" t="s">
        <v>231</v>
      </c>
      <c r="E571" s="201" t="s">
        <v>1</v>
      </c>
      <c r="F571" s="202" t="s">
        <v>773</v>
      </c>
      <c r="G571" s="199"/>
      <c r="H571" s="201" t="s">
        <v>1</v>
      </c>
      <c r="I571" s="203"/>
      <c r="J571" s="199"/>
      <c r="K571" s="199"/>
      <c r="L571" s="204"/>
      <c r="M571" s="205"/>
      <c r="N571" s="206"/>
      <c r="O571" s="206"/>
      <c r="P571" s="206"/>
      <c r="Q571" s="206"/>
      <c r="R571" s="206"/>
      <c r="S571" s="206"/>
      <c r="T571" s="207"/>
      <c r="AT571" s="208" t="s">
        <v>231</v>
      </c>
      <c r="AU571" s="208" t="s">
        <v>85</v>
      </c>
      <c r="AV571" s="12" t="s">
        <v>85</v>
      </c>
      <c r="AW571" s="12" t="s">
        <v>33</v>
      </c>
      <c r="AX571" s="12" t="s">
        <v>78</v>
      </c>
      <c r="AY571" s="208" t="s">
        <v>223</v>
      </c>
    </row>
    <row r="572" spans="1:65" s="13" customFormat="1" ht="11.25">
      <c r="B572" s="209"/>
      <c r="C572" s="210"/>
      <c r="D572" s="200" t="s">
        <v>231</v>
      </c>
      <c r="E572" s="211" t="s">
        <v>1</v>
      </c>
      <c r="F572" s="212" t="s">
        <v>774</v>
      </c>
      <c r="G572" s="210"/>
      <c r="H572" s="213">
        <v>40.948</v>
      </c>
      <c r="I572" s="214"/>
      <c r="J572" s="210"/>
      <c r="K572" s="210"/>
      <c r="L572" s="215"/>
      <c r="M572" s="216"/>
      <c r="N572" s="217"/>
      <c r="O572" s="217"/>
      <c r="P572" s="217"/>
      <c r="Q572" s="217"/>
      <c r="R572" s="217"/>
      <c r="S572" s="217"/>
      <c r="T572" s="218"/>
      <c r="AT572" s="219" t="s">
        <v>231</v>
      </c>
      <c r="AU572" s="219" t="s">
        <v>85</v>
      </c>
      <c r="AV572" s="13" t="s">
        <v>87</v>
      </c>
      <c r="AW572" s="13" t="s">
        <v>33</v>
      </c>
      <c r="AX572" s="13" t="s">
        <v>78</v>
      </c>
      <c r="AY572" s="219" t="s">
        <v>223</v>
      </c>
    </row>
    <row r="573" spans="1:65" s="12" customFormat="1" ht="11.25">
      <c r="B573" s="198"/>
      <c r="C573" s="199"/>
      <c r="D573" s="200" t="s">
        <v>231</v>
      </c>
      <c r="E573" s="201" t="s">
        <v>1</v>
      </c>
      <c r="F573" s="202" t="s">
        <v>449</v>
      </c>
      <c r="G573" s="199"/>
      <c r="H573" s="201" t="s">
        <v>1</v>
      </c>
      <c r="I573" s="203"/>
      <c r="J573" s="199"/>
      <c r="K573" s="199"/>
      <c r="L573" s="204"/>
      <c r="M573" s="205"/>
      <c r="N573" s="206"/>
      <c r="O573" s="206"/>
      <c r="P573" s="206"/>
      <c r="Q573" s="206"/>
      <c r="R573" s="206"/>
      <c r="S573" s="206"/>
      <c r="T573" s="207"/>
      <c r="AT573" s="208" t="s">
        <v>231</v>
      </c>
      <c r="AU573" s="208" t="s">
        <v>85</v>
      </c>
      <c r="AV573" s="12" t="s">
        <v>85</v>
      </c>
      <c r="AW573" s="12" t="s">
        <v>33</v>
      </c>
      <c r="AX573" s="12" t="s">
        <v>78</v>
      </c>
      <c r="AY573" s="208" t="s">
        <v>223</v>
      </c>
    </row>
    <row r="574" spans="1:65" s="13" customFormat="1" ht="11.25">
      <c r="B574" s="209"/>
      <c r="C574" s="210"/>
      <c r="D574" s="200" t="s">
        <v>231</v>
      </c>
      <c r="E574" s="211" t="s">
        <v>1</v>
      </c>
      <c r="F574" s="212" t="s">
        <v>775</v>
      </c>
      <c r="G574" s="210"/>
      <c r="H574" s="213">
        <v>14.907999999999999</v>
      </c>
      <c r="I574" s="214"/>
      <c r="J574" s="210"/>
      <c r="K574" s="210"/>
      <c r="L574" s="215"/>
      <c r="M574" s="216"/>
      <c r="N574" s="217"/>
      <c r="O574" s="217"/>
      <c r="P574" s="217"/>
      <c r="Q574" s="217"/>
      <c r="R574" s="217"/>
      <c r="S574" s="217"/>
      <c r="T574" s="218"/>
      <c r="AT574" s="219" t="s">
        <v>231</v>
      </c>
      <c r="AU574" s="219" t="s">
        <v>85</v>
      </c>
      <c r="AV574" s="13" t="s">
        <v>87</v>
      </c>
      <c r="AW574" s="13" t="s">
        <v>33</v>
      </c>
      <c r="AX574" s="13" t="s">
        <v>78</v>
      </c>
      <c r="AY574" s="219" t="s">
        <v>223</v>
      </c>
    </row>
    <row r="575" spans="1:65" s="12" customFormat="1" ht="11.25">
      <c r="B575" s="198"/>
      <c r="C575" s="199"/>
      <c r="D575" s="200" t="s">
        <v>231</v>
      </c>
      <c r="E575" s="201" t="s">
        <v>1</v>
      </c>
      <c r="F575" s="202" t="s">
        <v>451</v>
      </c>
      <c r="G575" s="199"/>
      <c r="H575" s="201" t="s">
        <v>1</v>
      </c>
      <c r="I575" s="203"/>
      <c r="J575" s="199"/>
      <c r="K575" s="199"/>
      <c r="L575" s="204"/>
      <c r="M575" s="205"/>
      <c r="N575" s="206"/>
      <c r="O575" s="206"/>
      <c r="P575" s="206"/>
      <c r="Q575" s="206"/>
      <c r="R575" s="206"/>
      <c r="S575" s="206"/>
      <c r="T575" s="207"/>
      <c r="AT575" s="208" t="s">
        <v>231</v>
      </c>
      <c r="AU575" s="208" t="s">
        <v>85</v>
      </c>
      <c r="AV575" s="12" t="s">
        <v>85</v>
      </c>
      <c r="AW575" s="12" t="s">
        <v>33</v>
      </c>
      <c r="AX575" s="12" t="s">
        <v>78</v>
      </c>
      <c r="AY575" s="208" t="s">
        <v>223</v>
      </c>
    </row>
    <row r="576" spans="1:65" s="13" customFormat="1" ht="11.25">
      <c r="B576" s="209"/>
      <c r="C576" s="210"/>
      <c r="D576" s="200" t="s">
        <v>231</v>
      </c>
      <c r="E576" s="211" t="s">
        <v>1</v>
      </c>
      <c r="F576" s="212" t="s">
        <v>776</v>
      </c>
      <c r="G576" s="210"/>
      <c r="H576" s="213">
        <v>54.725999999999999</v>
      </c>
      <c r="I576" s="214"/>
      <c r="J576" s="210"/>
      <c r="K576" s="210"/>
      <c r="L576" s="215"/>
      <c r="M576" s="216"/>
      <c r="N576" s="217"/>
      <c r="O576" s="217"/>
      <c r="P576" s="217"/>
      <c r="Q576" s="217"/>
      <c r="R576" s="217"/>
      <c r="S576" s="217"/>
      <c r="T576" s="218"/>
      <c r="AT576" s="219" t="s">
        <v>231</v>
      </c>
      <c r="AU576" s="219" t="s">
        <v>85</v>
      </c>
      <c r="AV576" s="13" t="s">
        <v>87</v>
      </c>
      <c r="AW576" s="13" t="s">
        <v>33</v>
      </c>
      <c r="AX576" s="13" t="s">
        <v>78</v>
      </c>
      <c r="AY576" s="219" t="s">
        <v>223</v>
      </c>
    </row>
    <row r="577" spans="2:51" s="12" customFormat="1" ht="11.25">
      <c r="B577" s="198"/>
      <c r="C577" s="199"/>
      <c r="D577" s="200" t="s">
        <v>231</v>
      </c>
      <c r="E577" s="201" t="s">
        <v>1</v>
      </c>
      <c r="F577" s="202" t="s">
        <v>777</v>
      </c>
      <c r="G577" s="199"/>
      <c r="H577" s="201" t="s">
        <v>1</v>
      </c>
      <c r="I577" s="203"/>
      <c r="J577" s="199"/>
      <c r="K577" s="199"/>
      <c r="L577" s="204"/>
      <c r="M577" s="205"/>
      <c r="N577" s="206"/>
      <c r="O577" s="206"/>
      <c r="P577" s="206"/>
      <c r="Q577" s="206"/>
      <c r="R577" s="206"/>
      <c r="S577" s="206"/>
      <c r="T577" s="207"/>
      <c r="AT577" s="208" t="s">
        <v>231</v>
      </c>
      <c r="AU577" s="208" t="s">
        <v>85</v>
      </c>
      <c r="AV577" s="12" t="s">
        <v>85</v>
      </c>
      <c r="AW577" s="12" t="s">
        <v>33</v>
      </c>
      <c r="AX577" s="12" t="s">
        <v>78</v>
      </c>
      <c r="AY577" s="208" t="s">
        <v>223</v>
      </c>
    </row>
    <row r="578" spans="2:51" s="13" customFormat="1" ht="11.25">
      <c r="B578" s="209"/>
      <c r="C578" s="210"/>
      <c r="D578" s="200" t="s">
        <v>231</v>
      </c>
      <c r="E578" s="211" t="s">
        <v>1</v>
      </c>
      <c r="F578" s="212" t="s">
        <v>778</v>
      </c>
      <c r="G578" s="210"/>
      <c r="H578" s="213">
        <v>33.335000000000001</v>
      </c>
      <c r="I578" s="214"/>
      <c r="J578" s="210"/>
      <c r="K578" s="210"/>
      <c r="L578" s="215"/>
      <c r="M578" s="216"/>
      <c r="N578" s="217"/>
      <c r="O578" s="217"/>
      <c r="P578" s="217"/>
      <c r="Q578" s="217"/>
      <c r="R578" s="217"/>
      <c r="S578" s="217"/>
      <c r="T578" s="218"/>
      <c r="AT578" s="219" t="s">
        <v>231</v>
      </c>
      <c r="AU578" s="219" t="s">
        <v>85</v>
      </c>
      <c r="AV578" s="13" t="s">
        <v>87</v>
      </c>
      <c r="AW578" s="13" t="s">
        <v>33</v>
      </c>
      <c r="AX578" s="13" t="s">
        <v>78</v>
      </c>
      <c r="AY578" s="219" t="s">
        <v>223</v>
      </c>
    </row>
    <row r="579" spans="2:51" s="12" customFormat="1" ht="11.25">
      <c r="B579" s="198"/>
      <c r="C579" s="199"/>
      <c r="D579" s="200" t="s">
        <v>231</v>
      </c>
      <c r="E579" s="201" t="s">
        <v>1</v>
      </c>
      <c r="F579" s="202" t="s">
        <v>354</v>
      </c>
      <c r="G579" s="199"/>
      <c r="H579" s="201" t="s">
        <v>1</v>
      </c>
      <c r="I579" s="203"/>
      <c r="J579" s="199"/>
      <c r="K579" s="199"/>
      <c r="L579" s="204"/>
      <c r="M579" s="205"/>
      <c r="N579" s="206"/>
      <c r="O579" s="206"/>
      <c r="P579" s="206"/>
      <c r="Q579" s="206"/>
      <c r="R579" s="206"/>
      <c r="S579" s="206"/>
      <c r="T579" s="207"/>
      <c r="AT579" s="208" t="s">
        <v>231</v>
      </c>
      <c r="AU579" s="208" t="s">
        <v>85</v>
      </c>
      <c r="AV579" s="12" t="s">
        <v>85</v>
      </c>
      <c r="AW579" s="12" t="s">
        <v>33</v>
      </c>
      <c r="AX579" s="12" t="s">
        <v>78</v>
      </c>
      <c r="AY579" s="208" t="s">
        <v>223</v>
      </c>
    </row>
    <row r="580" spans="2:51" s="13" customFormat="1" ht="11.25">
      <c r="B580" s="209"/>
      <c r="C580" s="210"/>
      <c r="D580" s="200" t="s">
        <v>231</v>
      </c>
      <c r="E580" s="211" t="s">
        <v>1</v>
      </c>
      <c r="F580" s="212" t="s">
        <v>779</v>
      </c>
      <c r="G580" s="210"/>
      <c r="H580" s="213">
        <v>42.834000000000003</v>
      </c>
      <c r="I580" s="214"/>
      <c r="J580" s="210"/>
      <c r="K580" s="210"/>
      <c r="L580" s="215"/>
      <c r="M580" s="216"/>
      <c r="N580" s="217"/>
      <c r="O580" s="217"/>
      <c r="P580" s="217"/>
      <c r="Q580" s="217"/>
      <c r="R580" s="217"/>
      <c r="S580" s="217"/>
      <c r="T580" s="218"/>
      <c r="AT580" s="219" t="s">
        <v>231</v>
      </c>
      <c r="AU580" s="219" t="s">
        <v>85</v>
      </c>
      <c r="AV580" s="13" t="s">
        <v>87</v>
      </c>
      <c r="AW580" s="13" t="s">
        <v>33</v>
      </c>
      <c r="AX580" s="13" t="s">
        <v>78</v>
      </c>
      <c r="AY580" s="219" t="s">
        <v>223</v>
      </c>
    </row>
    <row r="581" spans="2:51" s="12" customFormat="1" ht="11.25">
      <c r="B581" s="198"/>
      <c r="C581" s="199"/>
      <c r="D581" s="200" t="s">
        <v>231</v>
      </c>
      <c r="E581" s="201" t="s">
        <v>1</v>
      </c>
      <c r="F581" s="202" t="s">
        <v>780</v>
      </c>
      <c r="G581" s="199"/>
      <c r="H581" s="201" t="s">
        <v>1</v>
      </c>
      <c r="I581" s="203"/>
      <c r="J581" s="199"/>
      <c r="K581" s="199"/>
      <c r="L581" s="204"/>
      <c r="M581" s="205"/>
      <c r="N581" s="206"/>
      <c r="O581" s="206"/>
      <c r="P581" s="206"/>
      <c r="Q581" s="206"/>
      <c r="R581" s="206"/>
      <c r="S581" s="206"/>
      <c r="T581" s="207"/>
      <c r="AT581" s="208" t="s">
        <v>231</v>
      </c>
      <c r="AU581" s="208" t="s">
        <v>85</v>
      </c>
      <c r="AV581" s="12" t="s">
        <v>85</v>
      </c>
      <c r="AW581" s="12" t="s">
        <v>33</v>
      </c>
      <c r="AX581" s="12" t="s">
        <v>78</v>
      </c>
      <c r="AY581" s="208" t="s">
        <v>223</v>
      </c>
    </row>
    <row r="582" spans="2:51" s="13" customFormat="1" ht="11.25">
      <c r="B582" s="209"/>
      <c r="C582" s="210"/>
      <c r="D582" s="200" t="s">
        <v>231</v>
      </c>
      <c r="E582" s="211" t="s">
        <v>1</v>
      </c>
      <c r="F582" s="212" t="s">
        <v>781</v>
      </c>
      <c r="G582" s="210"/>
      <c r="H582" s="213">
        <v>42.87</v>
      </c>
      <c r="I582" s="214"/>
      <c r="J582" s="210"/>
      <c r="K582" s="210"/>
      <c r="L582" s="215"/>
      <c r="M582" s="216"/>
      <c r="N582" s="217"/>
      <c r="O582" s="217"/>
      <c r="P582" s="217"/>
      <c r="Q582" s="217"/>
      <c r="R582" s="217"/>
      <c r="S582" s="217"/>
      <c r="T582" s="218"/>
      <c r="AT582" s="219" t="s">
        <v>231</v>
      </c>
      <c r="AU582" s="219" t="s">
        <v>85</v>
      </c>
      <c r="AV582" s="13" t="s">
        <v>87</v>
      </c>
      <c r="AW582" s="13" t="s">
        <v>33</v>
      </c>
      <c r="AX582" s="13" t="s">
        <v>78</v>
      </c>
      <c r="AY582" s="219" t="s">
        <v>223</v>
      </c>
    </row>
    <row r="583" spans="2:51" s="12" customFormat="1" ht="11.25">
      <c r="B583" s="198"/>
      <c r="C583" s="199"/>
      <c r="D583" s="200" t="s">
        <v>231</v>
      </c>
      <c r="E583" s="201" t="s">
        <v>1</v>
      </c>
      <c r="F583" s="202" t="s">
        <v>465</v>
      </c>
      <c r="G583" s="199"/>
      <c r="H583" s="201" t="s">
        <v>1</v>
      </c>
      <c r="I583" s="203"/>
      <c r="J583" s="199"/>
      <c r="K583" s="199"/>
      <c r="L583" s="204"/>
      <c r="M583" s="205"/>
      <c r="N583" s="206"/>
      <c r="O583" s="206"/>
      <c r="P583" s="206"/>
      <c r="Q583" s="206"/>
      <c r="R583" s="206"/>
      <c r="S583" s="206"/>
      <c r="T583" s="207"/>
      <c r="AT583" s="208" t="s">
        <v>231</v>
      </c>
      <c r="AU583" s="208" t="s">
        <v>85</v>
      </c>
      <c r="AV583" s="12" t="s">
        <v>85</v>
      </c>
      <c r="AW583" s="12" t="s">
        <v>33</v>
      </c>
      <c r="AX583" s="12" t="s">
        <v>78</v>
      </c>
      <c r="AY583" s="208" t="s">
        <v>223</v>
      </c>
    </row>
    <row r="584" spans="2:51" s="13" customFormat="1" ht="11.25">
      <c r="B584" s="209"/>
      <c r="C584" s="210"/>
      <c r="D584" s="200" t="s">
        <v>231</v>
      </c>
      <c r="E584" s="211" t="s">
        <v>1</v>
      </c>
      <c r="F584" s="212" t="s">
        <v>782</v>
      </c>
      <c r="G584" s="210"/>
      <c r="H584" s="213">
        <v>33.229999999999997</v>
      </c>
      <c r="I584" s="214"/>
      <c r="J584" s="210"/>
      <c r="K584" s="210"/>
      <c r="L584" s="215"/>
      <c r="M584" s="216"/>
      <c r="N584" s="217"/>
      <c r="O584" s="217"/>
      <c r="P584" s="217"/>
      <c r="Q584" s="217"/>
      <c r="R584" s="217"/>
      <c r="S584" s="217"/>
      <c r="T584" s="218"/>
      <c r="AT584" s="219" t="s">
        <v>231</v>
      </c>
      <c r="AU584" s="219" t="s">
        <v>85</v>
      </c>
      <c r="AV584" s="13" t="s">
        <v>87</v>
      </c>
      <c r="AW584" s="13" t="s">
        <v>33</v>
      </c>
      <c r="AX584" s="13" t="s">
        <v>78</v>
      </c>
      <c r="AY584" s="219" t="s">
        <v>223</v>
      </c>
    </row>
    <row r="585" spans="2:51" s="13" customFormat="1" ht="11.25">
      <c r="B585" s="209"/>
      <c r="C585" s="210"/>
      <c r="D585" s="200" t="s">
        <v>231</v>
      </c>
      <c r="E585" s="211" t="s">
        <v>1</v>
      </c>
      <c r="F585" s="212" t="s">
        <v>783</v>
      </c>
      <c r="G585" s="210"/>
      <c r="H585" s="213">
        <v>-4.3460000000000001</v>
      </c>
      <c r="I585" s="214"/>
      <c r="J585" s="210"/>
      <c r="K585" s="210"/>
      <c r="L585" s="215"/>
      <c r="M585" s="216"/>
      <c r="N585" s="217"/>
      <c r="O585" s="217"/>
      <c r="P585" s="217"/>
      <c r="Q585" s="217"/>
      <c r="R585" s="217"/>
      <c r="S585" s="217"/>
      <c r="T585" s="218"/>
      <c r="AT585" s="219" t="s">
        <v>231</v>
      </c>
      <c r="AU585" s="219" t="s">
        <v>85</v>
      </c>
      <c r="AV585" s="13" t="s">
        <v>87</v>
      </c>
      <c r="AW585" s="13" t="s">
        <v>33</v>
      </c>
      <c r="AX585" s="13" t="s">
        <v>78</v>
      </c>
      <c r="AY585" s="219" t="s">
        <v>223</v>
      </c>
    </row>
    <row r="586" spans="2:51" s="12" customFormat="1" ht="11.25">
      <c r="B586" s="198"/>
      <c r="C586" s="199"/>
      <c r="D586" s="200" t="s">
        <v>231</v>
      </c>
      <c r="E586" s="201" t="s">
        <v>1</v>
      </c>
      <c r="F586" s="202" t="s">
        <v>359</v>
      </c>
      <c r="G586" s="199"/>
      <c r="H586" s="201" t="s">
        <v>1</v>
      </c>
      <c r="I586" s="203"/>
      <c r="J586" s="199"/>
      <c r="K586" s="199"/>
      <c r="L586" s="204"/>
      <c r="M586" s="205"/>
      <c r="N586" s="206"/>
      <c r="O586" s="206"/>
      <c r="P586" s="206"/>
      <c r="Q586" s="206"/>
      <c r="R586" s="206"/>
      <c r="S586" s="206"/>
      <c r="T586" s="207"/>
      <c r="AT586" s="208" t="s">
        <v>231</v>
      </c>
      <c r="AU586" s="208" t="s">
        <v>85</v>
      </c>
      <c r="AV586" s="12" t="s">
        <v>85</v>
      </c>
      <c r="AW586" s="12" t="s">
        <v>33</v>
      </c>
      <c r="AX586" s="12" t="s">
        <v>78</v>
      </c>
      <c r="AY586" s="208" t="s">
        <v>223</v>
      </c>
    </row>
    <row r="587" spans="2:51" s="13" customFormat="1" ht="11.25">
      <c r="B587" s="209"/>
      <c r="C587" s="210"/>
      <c r="D587" s="200" t="s">
        <v>231</v>
      </c>
      <c r="E587" s="211" t="s">
        <v>1</v>
      </c>
      <c r="F587" s="212" t="s">
        <v>784</v>
      </c>
      <c r="G587" s="210"/>
      <c r="H587" s="213">
        <v>35.613999999999997</v>
      </c>
      <c r="I587" s="214"/>
      <c r="J587" s="210"/>
      <c r="K587" s="210"/>
      <c r="L587" s="215"/>
      <c r="M587" s="216"/>
      <c r="N587" s="217"/>
      <c r="O587" s="217"/>
      <c r="P587" s="217"/>
      <c r="Q587" s="217"/>
      <c r="R587" s="217"/>
      <c r="S587" s="217"/>
      <c r="T587" s="218"/>
      <c r="AT587" s="219" t="s">
        <v>231</v>
      </c>
      <c r="AU587" s="219" t="s">
        <v>85</v>
      </c>
      <c r="AV587" s="13" t="s">
        <v>87</v>
      </c>
      <c r="AW587" s="13" t="s">
        <v>33</v>
      </c>
      <c r="AX587" s="13" t="s">
        <v>78</v>
      </c>
      <c r="AY587" s="219" t="s">
        <v>223</v>
      </c>
    </row>
    <row r="588" spans="2:51" s="12" customFormat="1" ht="11.25">
      <c r="B588" s="198"/>
      <c r="C588" s="199"/>
      <c r="D588" s="200" t="s">
        <v>231</v>
      </c>
      <c r="E588" s="201" t="s">
        <v>1</v>
      </c>
      <c r="F588" s="202" t="s">
        <v>361</v>
      </c>
      <c r="G588" s="199"/>
      <c r="H588" s="201" t="s">
        <v>1</v>
      </c>
      <c r="I588" s="203"/>
      <c r="J588" s="199"/>
      <c r="K588" s="199"/>
      <c r="L588" s="204"/>
      <c r="M588" s="205"/>
      <c r="N588" s="206"/>
      <c r="O588" s="206"/>
      <c r="P588" s="206"/>
      <c r="Q588" s="206"/>
      <c r="R588" s="206"/>
      <c r="S588" s="206"/>
      <c r="T588" s="207"/>
      <c r="AT588" s="208" t="s">
        <v>231</v>
      </c>
      <c r="AU588" s="208" t="s">
        <v>85</v>
      </c>
      <c r="AV588" s="12" t="s">
        <v>85</v>
      </c>
      <c r="AW588" s="12" t="s">
        <v>33</v>
      </c>
      <c r="AX588" s="12" t="s">
        <v>78</v>
      </c>
      <c r="AY588" s="208" t="s">
        <v>223</v>
      </c>
    </row>
    <row r="589" spans="2:51" s="13" customFormat="1" ht="11.25">
      <c r="B589" s="209"/>
      <c r="C589" s="210"/>
      <c r="D589" s="200" t="s">
        <v>231</v>
      </c>
      <c r="E589" s="211" t="s">
        <v>1</v>
      </c>
      <c r="F589" s="212" t="s">
        <v>785</v>
      </c>
      <c r="G589" s="210"/>
      <c r="H589" s="213">
        <v>46.131999999999998</v>
      </c>
      <c r="I589" s="214"/>
      <c r="J589" s="210"/>
      <c r="K589" s="210"/>
      <c r="L589" s="215"/>
      <c r="M589" s="216"/>
      <c r="N589" s="217"/>
      <c r="O589" s="217"/>
      <c r="P589" s="217"/>
      <c r="Q589" s="217"/>
      <c r="R589" s="217"/>
      <c r="S589" s="217"/>
      <c r="T589" s="218"/>
      <c r="AT589" s="219" t="s">
        <v>231</v>
      </c>
      <c r="AU589" s="219" t="s">
        <v>85</v>
      </c>
      <c r="AV589" s="13" t="s">
        <v>87</v>
      </c>
      <c r="AW589" s="13" t="s">
        <v>33</v>
      </c>
      <c r="AX589" s="13" t="s">
        <v>78</v>
      </c>
      <c r="AY589" s="219" t="s">
        <v>223</v>
      </c>
    </row>
    <row r="590" spans="2:51" s="12" customFormat="1" ht="11.25">
      <c r="B590" s="198"/>
      <c r="C590" s="199"/>
      <c r="D590" s="200" t="s">
        <v>231</v>
      </c>
      <c r="E590" s="201" t="s">
        <v>1</v>
      </c>
      <c r="F590" s="202" t="s">
        <v>469</v>
      </c>
      <c r="G590" s="199"/>
      <c r="H590" s="201" t="s">
        <v>1</v>
      </c>
      <c r="I590" s="203"/>
      <c r="J590" s="199"/>
      <c r="K590" s="199"/>
      <c r="L590" s="204"/>
      <c r="M590" s="205"/>
      <c r="N590" s="206"/>
      <c r="O590" s="206"/>
      <c r="P590" s="206"/>
      <c r="Q590" s="206"/>
      <c r="R590" s="206"/>
      <c r="S590" s="206"/>
      <c r="T590" s="207"/>
      <c r="AT590" s="208" t="s">
        <v>231</v>
      </c>
      <c r="AU590" s="208" t="s">
        <v>85</v>
      </c>
      <c r="AV590" s="12" t="s">
        <v>85</v>
      </c>
      <c r="AW590" s="12" t="s">
        <v>33</v>
      </c>
      <c r="AX590" s="12" t="s">
        <v>78</v>
      </c>
      <c r="AY590" s="208" t="s">
        <v>223</v>
      </c>
    </row>
    <row r="591" spans="2:51" s="13" customFormat="1" ht="11.25">
      <c r="B591" s="209"/>
      <c r="C591" s="210"/>
      <c r="D591" s="200" t="s">
        <v>231</v>
      </c>
      <c r="E591" s="211" t="s">
        <v>1</v>
      </c>
      <c r="F591" s="212" t="s">
        <v>786</v>
      </c>
      <c r="G591" s="210"/>
      <c r="H591" s="213">
        <v>29.305</v>
      </c>
      <c r="I591" s="214"/>
      <c r="J591" s="210"/>
      <c r="K591" s="210"/>
      <c r="L591" s="215"/>
      <c r="M591" s="216"/>
      <c r="N591" s="217"/>
      <c r="O591" s="217"/>
      <c r="P591" s="217"/>
      <c r="Q591" s="217"/>
      <c r="R591" s="217"/>
      <c r="S591" s="217"/>
      <c r="T591" s="218"/>
      <c r="AT591" s="219" t="s">
        <v>231</v>
      </c>
      <c r="AU591" s="219" t="s">
        <v>85</v>
      </c>
      <c r="AV591" s="13" t="s">
        <v>87</v>
      </c>
      <c r="AW591" s="13" t="s">
        <v>33</v>
      </c>
      <c r="AX591" s="13" t="s">
        <v>78</v>
      </c>
      <c r="AY591" s="219" t="s">
        <v>223</v>
      </c>
    </row>
    <row r="592" spans="2:51" s="12" customFormat="1" ht="11.25">
      <c r="B592" s="198"/>
      <c r="C592" s="199"/>
      <c r="D592" s="200" t="s">
        <v>231</v>
      </c>
      <c r="E592" s="201" t="s">
        <v>1</v>
      </c>
      <c r="F592" s="202" t="s">
        <v>787</v>
      </c>
      <c r="G592" s="199"/>
      <c r="H592" s="201" t="s">
        <v>1</v>
      </c>
      <c r="I592" s="203"/>
      <c r="J592" s="199"/>
      <c r="K592" s="199"/>
      <c r="L592" s="204"/>
      <c r="M592" s="205"/>
      <c r="N592" s="206"/>
      <c r="O592" s="206"/>
      <c r="P592" s="206"/>
      <c r="Q592" s="206"/>
      <c r="R592" s="206"/>
      <c r="S592" s="206"/>
      <c r="T592" s="207"/>
      <c r="AT592" s="208" t="s">
        <v>231</v>
      </c>
      <c r="AU592" s="208" t="s">
        <v>85</v>
      </c>
      <c r="AV592" s="12" t="s">
        <v>85</v>
      </c>
      <c r="AW592" s="12" t="s">
        <v>33</v>
      </c>
      <c r="AX592" s="12" t="s">
        <v>78</v>
      </c>
      <c r="AY592" s="208" t="s">
        <v>223</v>
      </c>
    </row>
    <row r="593" spans="1:65" s="13" customFormat="1" ht="11.25">
      <c r="B593" s="209"/>
      <c r="C593" s="210"/>
      <c r="D593" s="200" t="s">
        <v>231</v>
      </c>
      <c r="E593" s="211" t="s">
        <v>1</v>
      </c>
      <c r="F593" s="212" t="s">
        <v>788</v>
      </c>
      <c r="G593" s="210"/>
      <c r="H593" s="213">
        <v>33.488999999999997</v>
      </c>
      <c r="I593" s="214"/>
      <c r="J593" s="210"/>
      <c r="K593" s="210"/>
      <c r="L593" s="215"/>
      <c r="M593" s="216"/>
      <c r="N593" s="217"/>
      <c r="O593" s="217"/>
      <c r="P593" s="217"/>
      <c r="Q593" s="217"/>
      <c r="R593" s="217"/>
      <c r="S593" s="217"/>
      <c r="T593" s="218"/>
      <c r="AT593" s="219" t="s">
        <v>231</v>
      </c>
      <c r="AU593" s="219" t="s">
        <v>85</v>
      </c>
      <c r="AV593" s="13" t="s">
        <v>87</v>
      </c>
      <c r="AW593" s="13" t="s">
        <v>33</v>
      </c>
      <c r="AX593" s="13" t="s">
        <v>78</v>
      </c>
      <c r="AY593" s="219" t="s">
        <v>223</v>
      </c>
    </row>
    <row r="594" spans="1:65" s="12" customFormat="1" ht="11.25">
      <c r="B594" s="198"/>
      <c r="C594" s="199"/>
      <c r="D594" s="200" t="s">
        <v>231</v>
      </c>
      <c r="E594" s="201" t="s">
        <v>1</v>
      </c>
      <c r="F594" s="202" t="s">
        <v>789</v>
      </c>
      <c r="G594" s="199"/>
      <c r="H594" s="201" t="s">
        <v>1</v>
      </c>
      <c r="I594" s="203"/>
      <c r="J594" s="199"/>
      <c r="K594" s="199"/>
      <c r="L594" s="204"/>
      <c r="M594" s="205"/>
      <c r="N594" s="206"/>
      <c r="O594" s="206"/>
      <c r="P594" s="206"/>
      <c r="Q594" s="206"/>
      <c r="R594" s="206"/>
      <c r="S594" s="206"/>
      <c r="T594" s="207"/>
      <c r="AT594" s="208" t="s">
        <v>231</v>
      </c>
      <c r="AU594" s="208" t="s">
        <v>85</v>
      </c>
      <c r="AV594" s="12" t="s">
        <v>85</v>
      </c>
      <c r="AW594" s="12" t="s">
        <v>33</v>
      </c>
      <c r="AX594" s="12" t="s">
        <v>78</v>
      </c>
      <c r="AY594" s="208" t="s">
        <v>223</v>
      </c>
    </row>
    <row r="595" spans="1:65" s="13" customFormat="1" ht="11.25">
      <c r="B595" s="209"/>
      <c r="C595" s="210"/>
      <c r="D595" s="200" t="s">
        <v>231</v>
      </c>
      <c r="E595" s="211" t="s">
        <v>1</v>
      </c>
      <c r="F595" s="212" t="s">
        <v>790</v>
      </c>
      <c r="G595" s="210"/>
      <c r="H595" s="213">
        <v>35.79</v>
      </c>
      <c r="I595" s="214"/>
      <c r="J595" s="210"/>
      <c r="K595" s="210"/>
      <c r="L595" s="215"/>
      <c r="M595" s="216"/>
      <c r="N595" s="217"/>
      <c r="O595" s="217"/>
      <c r="P595" s="217"/>
      <c r="Q595" s="217"/>
      <c r="R595" s="217"/>
      <c r="S595" s="217"/>
      <c r="T595" s="218"/>
      <c r="AT595" s="219" t="s">
        <v>231</v>
      </c>
      <c r="AU595" s="219" t="s">
        <v>85</v>
      </c>
      <c r="AV595" s="13" t="s">
        <v>87</v>
      </c>
      <c r="AW595" s="13" t="s">
        <v>33</v>
      </c>
      <c r="AX595" s="13" t="s">
        <v>78</v>
      </c>
      <c r="AY595" s="219" t="s">
        <v>223</v>
      </c>
    </row>
    <row r="596" spans="1:65" s="12" customFormat="1" ht="11.25">
      <c r="B596" s="198"/>
      <c r="C596" s="199"/>
      <c r="D596" s="200" t="s">
        <v>231</v>
      </c>
      <c r="E596" s="201" t="s">
        <v>1</v>
      </c>
      <c r="F596" s="202" t="s">
        <v>791</v>
      </c>
      <c r="G596" s="199"/>
      <c r="H596" s="201" t="s">
        <v>1</v>
      </c>
      <c r="I596" s="203"/>
      <c r="J596" s="199"/>
      <c r="K596" s="199"/>
      <c r="L596" s="204"/>
      <c r="M596" s="205"/>
      <c r="N596" s="206"/>
      <c r="O596" s="206"/>
      <c r="P596" s="206"/>
      <c r="Q596" s="206"/>
      <c r="R596" s="206"/>
      <c r="S596" s="206"/>
      <c r="T596" s="207"/>
      <c r="AT596" s="208" t="s">
        <v>231</v>
      </c>
      <c r="AU596" s="208" t="s">
        <v>85</v>
      </c>
      <c r="AV596" s="12" t="s">
        <v>85</v>
      </c>
      <c r="AW596" s="12" t="s">
        <v>33</v>
      </c>
      <c r="AX596" s="12" t="s">
        <v>78</v>
      </c>
      <c r="AY596" s="208" t="s">
        <v>223</v>
      </c>
    </row>
    <row r="597" spans="1:65" s="13" customFormat="1" ht="11.25">
      <c r="B597" s="209"/>
      <c r="C597" s="210"/>
      <c r="D597" s="200" t="s">
        <v>231</v>
      </c>
      <c r="E597" s="211" t="s">
        <v>1</v>
      </c>
      <c r="F597" s="212" t="s">
        <v>792</v>
      </c>
      <c r="G597" s="210"/>
      <c r="H597" s="213">
        <v>34.448999999999998</v>
      </c>
      <c r="I597" s="214"/>
      <c r="J597" s="210"/>
      <c r="K597" s="210"/>
      <c r="L597" s="215"/>
      <c r="M597" s="216"/>
      <c r="N597" s="217"/>
      <c r="O597" s="217"/>
      <c r="P597" s="217"/>
      <c r="Q597" s="217"/>
      <c r="R597" s="217"/>
      <c r="S597" s="217"/>
      <c r="T597" s="218"/>
      <c r="AT597" s="219" t="s">
        <v>231</v>
      </c>
      <c r="AU597" s="219" t="s">
        <v>85</v>
      </c>
      <c r="AV597" s="13" t="s">
        <v>87</v>
      </c>
      <c r="AW597" s="13" t="s">
        <v>33</v>
      </c>
      <c r="AX597" s="13" t="s">
        <v>78</v>
      </c>
      <c r="AY597" s="219" t="s">
        <v>223</v>
      </c>
    </row>
    <row r="598" spans="1:65" s="14" customFormat="1" ht="11.25">
      <c r="B598" s="220"/>
      <c r="C598" s="221"/>
      <c r="D598" s="200" t="s">
        <v>231</v>
      </c>
      <c r="E598" s="222" t="s">
        <v>1</v>
      </c>
      <c r="F598" s="223" t="s">
        <v>237</v>
      </c>
      <c r="G598" s="221"/>
      <c r="H598" s="224">
        <v>631.31200000000001</v>
      </c>
      <c r="I598" s="225"/>
      <c r="J598" s="221"/>
      <c r="K598" s="221"/>
      <c r="L598" s="226"/>
      <c r="M598" s="227"/>
      <c r="N598" s="228"/>
      <c r="O598" s="228"/>
      <c r="P598" s="228"/>
      <c r="Q598" s="228"/>
      <c r="R598" s="228"/>
      <c r="S598" s="228"/>
      <c r="T598" s="229"/>
      <c r="AT598" s="230" t="s">
        <v>231</v>
      </c>
      <c r="AU598" s="230" t="s">
        <v>85</v>
      </c>
      <c r="AV598" s="14" t="s">
        <v>229</v>
      </c>
      <c r="AW598" s="14" t="s">
        <v>33</v>
      </c>
      <c r="AX598" s="14" t="s">
        <v>85</v>
      </c>
      <c r="AY598" s="230" t="s">
        <v>223</v>
      </c>
    </row>
    <row r="599" spans="1:65" s="2" customFormat="1" ht="37.9" customHeight="1">
      <c r="A599" s="34"/>
      <c r="B599" s="35"/>
      <c r="C599" s="185" t="s">
        <v>793</v>
      </c>
      <c r="D599" s="185" t="s">
        <v>224</v>
      </c>
      <c r="E599" s="186" t="s">
        <v>794</v>
      </c>
      <c r="F599" s="187" t="s">
        <v>795</v>
      </c>
      <c r="G599" s="188" t="s">
        <v>146</v>
      </c>
      <c r="H599" s="189">
        <v>323.78399999999999</v>
      </c>
      <c r="I599" s="190"/>
      <c r="J599" s="191">
        <f>ROUND(I599*H599,2)</f>
        <v>0</v>
      </c>
      <c r="K599" s="187" t="s">
        <v>228</v>
      </c>
      <c r="L599" s="39"/>
      <c r="M599" s="192" t="s">
        <v>1</v>
      </c>
      <c r="N599" s="193" t="s">
        <v>43</v>
      </c>
      <c r="O599" s="71"/>
      <c r="P599" s="194">
        <f>O599*H599</f>
        <v>0</v>
      </c>
      <c r="Q599" s="194">
        <v>0</v>
      </c>
      <c r="R599" s="194">
        <f>Q599*H599</f>
        <v>0</v>
      </c>
      <c r="S599" s="194">
        <v>5.8999999999999997E-2</v>
      </c>
      <c r="T599" s="195">
        <f>S599*H599</f>
        <v>19.103255999999998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6" t="s">
        <v>229</v>
      </c>
      <c r="AT599" s="196" t="s">
        <v>224</v>
      </c>
      <c r="AU599" s="196" t="s">
        <v>85</v>
      </c>
      <c r="AY599" s="17" t="s">
        <v>223</v>
      </c>
      <c r="BE599" s="197">
        <f>IF(N599="základní",J599,0)</f>
        <v>0</v>
      </c>
      <c r="BF599" s="197">
        <f>IF(N599="snížená",J599,0)</f>
        <v>0</v>
      </c>
      <c r="BG599" s="197">
        <f>IF(N599="zákl. přenesená",J599,0)</f>
        <v>0</v>
      </c>
      <c r="BH599" s="197">
        <f>IF(N599="sníž. přenesená",J599,0)</f>
        <v>0</v>
      </c>
      <c r="BI599" s="197">
        <f>IF(N599="nulová",J599,0)</f>
        <v>0</v>
      </c>
      <c r="BJ599" s="17" t="s">
        <v>85</v>
      </c>
      <c r="BK599" s="197">
        <f>ROUND(I599*H599,2)</f>
        <v>0</v>
      </c>
      <c r="BL599" s="17" t="s">
        <v>229</v>
      </c>
      <c r="BM599" s="196" t="s">
        <v>796</v>
      </c>
    </row>
    <row r="600" spans="1:65" s="13" customFormat="1" ht="11.25">
      <c r="B600" s="209"/>
      <c r="C600" s="210"/>
      <c r="D600" s="200" t="s">
        <v>231</v>
      </c>
      <c r="E600" s="211" t="s">
        <v>1</v>
      </c>
      <c r="F600" s="212" t="s">
        <v>181</v>
      </c>
      <c r="G600" s="210"/>
      <c r="H600" s="213">
        <v>323.78399999999999</v>
      </c>
      <c r="I600" s="214"/>
      <c r="J600" s="210"/>
      <c r="K600" s="210"/>
      <c r="L600" s="215"/>
      <c r="M600" s="216"/>
      <c r="N600" s="217"/>
      <c r="O600" s="217"/>
      <c r="P600" s="217"/>
      <c r="Q600" s="217"/>
      <c r="R600" s="217"/>
      <c r="S600" s="217"/>
      <c r="T600" s="218"/>
      <c r="AT600" s="219" t="s">
        <v>231</v>
      </c>
      <c r="AU600" s="219" t="s">
        <v>85</v>
      </c>
      <c r="AV600" s="13" t="s">
        <v>87</v>
      </c>
      <c r="AW600" s="13" t="s">
        <v>33</v>
      </c>
      <c r="AX600" s="13" t="s">
        <v>85</v>
      </c>
      <c r="AY600" s="219" t="s">
        <v>223</v>
      </c>
    </row>
    <row r="601" spans="1:65" s="2" customFormat="1" ht="24.2" customHeight="1">
      <c r="A601" s="34"/>
      <c r="B601" s="35"/>
      <c r="C601" s="185" t="s">
        <v>797</v>
      </c>
      <c r="D601" s="185" t="s">
        <v>224</v>
      </c>
      <c r="E601" s="186" t="s">
        <v>798</v>
      </c>
      <c r="F601" s="187" t="s">
        <v>799</v>
      </c>
      <c r="G601" s="188" t="s">
        <v>247</v>
      </c>
      <c r="H601" s="189">
        <v>15</v>
      </c>
      <c r="I601" s="190"/>
      <c r="J601" s="191">
        <f>ROUND(I601*H601,2)</f>
        <v>0</v>
      </c>
      <c r="K601" s="187" t="s">
        <v>228</v>
      </c>
      <c r="L601" s="39"/>
      <c r="M601" s="192" t="s">
        <v>1</v>
      </c>
      <c r="N601" s="193" t="s">
        <v>43</v>
      </c>
      <c r="O601" s="71"/>
      <c r="P601" s="194">
        <f>O601*H601</f>
        <v>0</v>
      </c>
      <c r="Q601" s="194">
        <v>0</v>
      </c>
      <c r="R601" s="194">
        <f>Q601*H601</f>
        <v>0</v>
      </c>
      <c r="S601" s="194">
        <v>1</v>
      </c>
      <c r="T601" s="195">
        <f>S601*H601</f>
        <v>15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6" t="s">
        <v>229</v>
      </c>
      <c r="AT601" s="196" t="s">
        <v>224</v>
      </c>
      <c r="AU601" s="196" t="s">
        <v>85</v>
      </c>
      <c r="AY601" s="17" t="s">
        <v>223</v>
      </c>
      <c r="BE601" s="197">
        <f>IF(N601="základní",J601,0)</f>
        <v>0</v>
      </c>
      <c r="BF601" s="197">
        <f>IF(N601="snížená",J601,0)</f>
        <v>0</v>
      </c>
      <c r="BG601" s="197">
        <f>IF(N601="zákl. přenesená",J601,0)</f>
        <v>0</v>
      </c>
      <c r="BH601" s="197">
        <f>IF(N601="sníž. přenesená",J601,0)</f>
        <v>0</v>
      </c>
      <c r="BI601" s="197">
        <f>IF(N601="nulová",J601,0)</f>
        <v>0</v>
      </c>
      <c r="BJ601" s="17" t="s">
        <v>85</v>
      </c>
      <c r="BK601" s="197">
        <f>ROUND(I601*H601,2)</f>
        <v>0</v>
      </c>
      <c r="BL601" s="17" t="s">
        <v>229</v>
      </c>
      <c r="BM601" s="196" t="s">
        <v>800</v>
      </c>
    </row>
    <row r="602" spans="1:65" s="12" customFormat="1" ht="11.25">
      <c r="B602" s="198"/>
      <c r="C602" s="199"/>
      <c r="D602" s="200" t="s">
        <v>231</v>
      </c>
      <c r="E602" s="201" t="s">
        <v>1</v>
      </c>
      <c r="F602" s="202" t="s">
        <v>801</v>
      </c>
      <c r="G602" s="199"/>
      <c r="H602" s="201" t="s">
        <v>1</v>
      </c>
      <c r="I602" s="203"/>
      <c r="J602" s="199"/>
      <c r="K602" s="199"/>
      <c r="L602" s="204"/>
      <c r="M602" s="205"/>
      <c r="N602" s="206"/>
      <c r="O602" s="206"/>
      <c r="P602" s="206"/>
      <c r="Q602" s="206"/>
      <c r="R602" s="206"/>
      <c r="S602" s="206"/>
      <c r="T602" s="207"/>
      <c r="AT602" s="208" t="s">
        <v>231</v>
      </c>
      <c r="AU602" s="208" t="s">
        <v>85</v>
      </c>
      <c r="AV602" s="12" t="s">
        <v>85</v>
      </c>
      <c r="AW602" s="12" t="s">
        <v>33</v>
      </c>
      <c r="AX602" s="12" t="s">
        <v>78</v>
      </c>
      <c r="AY602" s="208" t="s">
        <v>223</v>
      </c>
    </row>
    <row r="603" spans="1:65" s="13" customFormat="1" ht="11.25">
      <c r="B603" s="209"/>
      <c r="C603" s="210"/>
      <c r="D603" s="200" t="s">
        <v>231</v>
      </c>
      <c r="E603" s="211" t="s">
        <v>1</v>
      </c>
      <c r="F603" s="212" t="s">
        <v>802</v>
      </c>
      <c r="G603" s="210"/>
      <c r="H603" s="213">
        <v>15</v>
      </c>
      <c r="I603" s="214"/>
      <c r="J603" s="210"/>
      <c r="K603" s="210"/>
      <c r="L603" s="215"/>
      <c r="M603" s="216"/>
      <c r="N603" s="217"/>
      <c r="O603" s="217"/>
      <c r="P603" s="217"/>
      <c r="Q603" s="217"/>
      <c r="R603" s="217"/>
      <c r="S603" s="217"/>
      <c r="T603" s="218"/>
      <c r="AT603" s="219" t="s">
        <v>231</v>
      </c>
      <c r="AU603" s="219" t="s">
        <v>85</v>
      </c>
      <c r="AV603" s="13" t="s">
        <v>87</v>
      </c>
      <c r="AW603" s="13" t="s">
        <v>33</v>
      </c>
      <c r="AX603" s="13" t="s">
        <v>85</v>
      </c>
      <c r="AY603" s="219" t="s">
        <v>223</v>
      </c>
    </row>
    <row r="604" spans="1:65" s="11" customFormat="1" ht="25.9" customHeight="1">
      <c r="B604" s="171"/>
      <c r="C604" s="172"/>
      <c r="D604" s="173" t="s">
        <v>77</v>
      </c>
      <c r="E604" s="174" t="s">
        <v>803</v>
      </c>
      <c r="F604" s="174" t="s">
        <v>804</v>
      </c>
      <c r="G604" s="172"/>
      <c r="H604" s="172"/>
      <c r="I604" s="175"/>
      <c r="J604" s="176">
        <f>BK604</f>
        <v>0</v>
      </c>
      <c r="K604" s="172"/>
      <c r="L604" s="177"/>
      <c r="M604" s="178"/>
      <c r="N604" s="179"/>
      <c r="O604" s="179"/>
      <c r="P604" s="180">
        <f>SUM(P605:P610)</f>
        <v>0</v>
      </c>
      <c r="Q604" s="179"/>
      <c r="R604" s="180">
        <f>SUM(R605:R610)</f>
        <v>0</v>
      </c>
      <c r="S604" s="179"/>
      <c r="T604" s="181">
        <f>SUM(T605:T610)</f>
        <v>0</v>
      </c>
      <c r="AR604" s="182" t="s">
        <v>85</v>
      </c>
      <c r="AT604" s="183" t="s">
        <v>77</v>
      </c>
      <c r="AU604" s="183" t="s">
        <v>78</v>
      </c>
      <c r="AY604" s="182" t="s">
        <v>223</v>
      </c>
      <c r="BK604" s="184">
        <f>SUM(BK605:BK610)</f>
        <v>0</v>
      </c>
    </row>
    <row r="605" spans="1:65" s="2" customFormat="1" ht="24.2" customHeight="1">
      <c r="A605" s="34"/>
      <c r="B605" s="35"/>
      <c r="C605" s="185" t="s">
        <v>805</v>
      </c>
      <c r="D605" s="185" t="s">
        <v>224</v>
      </c>
      <c r="E605" s="186" t="s">
        <v>806</v>
      </c>
      <c r="F605" s="187" t="s">
        <v>807</v>
      </c>
      <c r="G605" s="188" t="s">
        <v>247</v>
      </c>
      <c r="H605" s="189">
        <v>315.37799999999999</v>
      </c>
      <c r="I605" s="190"/>
      <c r="J605" s="191">
        <f>ROUND(I605*H605,2)</f>
        <v>0</v>
      </c>
      <c r="K605" s="187" t="s">
        <v>228</v>
      </c>
      <c r="L605" s="39"/>
      <c r="M605" s="192" t="s">
        <v>1</v>
      </c>
      <c r="N605" s="193" t="s">
        <v>43</v>
      </c>
      <c r="O605" s="71"/>
      <c r="P605" s="194">
        <f>O605*H605</f>
        <v>0</v>
      </c>
      <c r="Q605" s="194">
        <v>0</v>
      </c>
      <c r="R605" s="194">
        <f>Q605*H605</f>
        <v>0</v>
      </c>
      <c r="S605" s="194">
        <v>0</v>
      </c>
      <c r="T605" s="195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96" t="s">
        <v>229</v>
      </c>
      <c r="AT605" s="196" t="s">
        <v>224</v>
      </c>
      <c r="AU605" s="196" t="s">
        <v>85</v>
      </c>
      <c r="AY605" s="17" t="s">
        <v>223</v>
      </c>
      <c r="BE605" s="197">
        <f>IF(N605="základní",J605,0)</f>
        <v>0</v>
      </c>
      <c r="BF605" s="197">
        <f>IF(N605="snížená",J605,0)</f>
        <v>0</v>
      </c>
      <c r="BG605" s="197">
        <f>IF(N605="zákl. přenesená",J605,0)</f>
        <v>0</v>
      </c>
      <c r="BH605" s="197">
        <f>IF(N605="sníž. přenesená",J605,0)</f>
        <v>0</v>
      </c>
      <c r="BI605" s="197">
        <f>IF(N605="nulová",J605,0)</f>
        <v>0</v>
      </c>
      <c r="BJ605" s="17" t="s">
        <v>85</v>
      </c>
      <c r="BK605" s="197">
        <f>ROUND(I605*H605,2)</f>
        <v>0</v>
      </c>
      <c r="BL605" s="17" t="s">
        <v>229</v>
      </c>
      <c r="BM605" s="196" t="s">
        <v>808</v>
      </c>
    </row>
    <row r="606" spans="1:65" s="2" customFormat="1" ht="24.2" customHeight="1">
      <c r="A606" s="34"/>
      <c r="B606" s="35"/>
      <c r="C606" s="185" t="s">
        <v>809</v>
      </c>
      <c r="D606" s="185" t="s">
        <v>224</v>
      </c>
      <c r="E606" s="186" t="s">
        <v>810</v>
      </c>
      <c r="F606" s="187" t="s">
        <v>811</v>
      </c>
      <c r="G606" s="188" t="s">
        <v>247</v>
      </c>
      <c r="H606" s="189">
        <v>315.37799999999999</v>
      </c>
      <c r="I606" s="190"/>
      <c r="J606" s="191">
        <f>ROUND(I606*H606,2)</f>
        <v>0</v>
      </c>
      <c r="K606" s="187" t="s">
        <v>228</v>
      </c>
      <c r="L606" s="39"/>
      <c r="M606" s="192" t="s">
        <v>1</v>
      </c>
      <c r="N606" s="193" t="s">
        <v>43</v>
      </c>
      <c r="O606" s="71"/>
      <c r="P606" s="194">
        <f>O606*H606</f>
        <v>0</v>
      </c>
      <c r="Q606" s="194">
        <v>0</v>
      </c>
      <c r="R606" s="194">
        <f>Q606*H606</f>
        <v>0</v>
      </c>
      <c r="S606" s="194">
        <v>0</v>
      </c>
      <c r="T606" s="195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96" t="s">
        <v>229</v>
      </c>
      <c r="AT606" s="196" t="s">
        <v>224</v>
      </c>
      <c r="AU606" s="196" t="s">
        <v>85</v>
      </c>
      <c r="AY606" s="17" t="s">
        <v>223</v>
      </c>
      <c r="BE606" s="197">
        <f>IF(N606="základní",J606,0)</f>
        <v>0</v>
      </c>
      <c r="BF606" s="197">
        <f>IF(N606="snížená",J606,0)</f>
        <v>0</v>
      </c>
      <c r="BG606" s="197">
        <f>IF(N606="zákl. přenesená",J606,0)</f>
        <v>0</v>
      </c>
      <c r="BH606" s="197">
        <f>IF(N606="sníž. přenesená",J606,0)</f>
        <v>0</v>
      </c>
      <c r="BI606" s="197">
        <f>IF(N606="nulová",J606,0)</f>
        <v>0</v>
      </c>
      <c r="BJ606" s="17" t="s">
        <v>85</v>
      </c>
      <c r="BK606" s="197">
        <f>ROUND(I606*H606,2)</f>
        <v>0</v>
      </c>
      <c r="BL606" s="17" t="s">
        <v>229</v>
      </c>
      <c r="BM606" s="196" t="s">
        <v>812</v>
      </c>
    </row>
    <row r="607" spans="1:65" s="2" customFormat="1" ht="24.2" customHeight="1">
      <c r="A607" s="34"/>
      <c r="B607" s="35"/>
      <c r="C607" s="185" t="s">
        <v>813</v>
      </c>
      <c r="D607" s="185" t="s">
        <v>224</v>
      </c>
      <c r="E607" s="186" t="s">
        <v>814</v>
      </c>
      <c r="F607" s="187" t="s">
        <v>815</v>
      </c>
      <c r="G607" s="188" t="s">
        <v>247</v>
      </c>
      <c r="H607" s="189">
        <v>5992.1819999999998</v>
      </c>
      <c r="I607" s="190"/>
      <c r="J607" s="191">
        <f>ROUND(I607*H607,2)</f>
        <v>0</v>
      </c>
      <c r="K607" s="187" t="s">
        <v>228</v>
      </c>
      <c r="L607" s="39"/>
      <c r="M607" s="192" t="s">
        <v>1</v>
      </c>
      <c r="N607" s="193" t="s">
        <v>43</v>
      </c>
      <c r="O607" s="71"/>
      <c r="P607" s="194">
        <f>O607*H607</f>
        <v>0</v>
      </c>
      <c r="Q607" s="194">
        <v>0</v>
      </c>
      <c r="R607" s="194">
        <f>Q607*H607</f>
        <v>0</v>
      </c>
      <c r="S607" s="194">
        <v>0</v>
      </c>
      <c r="T607" s="195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96" t="s">
        <v>229</v>
      </c>
      <c r="AT607" s="196" t="s">
        <v>224</v>
      </c>
      <c r="AU607" s="196" t="s">
        <v>85</v>
      </c>
      <c r="AY607" s="17" t="s">
        <v>223</v>
      </c>
      <c r="BE607" s="197">
        <f>IF(N607="základní",J607,0)</f>
        <v>0</v>
      </c>
      <c r="BF607" s="197">
        <f>IF(N607="snížená",J607,0)</f>
        <v>0</v>
      </c>
      <c r="BG607" s="197">
        <f>IF(N607="zákl. přenesená",J607,0)</f>
        <v>0</v>
      </c>
      <c r="BH607" s="197">
        <f>IF(N607="sníž. přenesená",J607,0)</f>
        <v>0</v>
      </c>
      <c r="BI607" s="197">
        <f>IF(N607="nulová",J607,0)</f>
        <v>0</v>
      </c>
      <c r="BJ607" s="17" t="s">
        <v>85</v>
      </c>
      <c r="BK607" s="197">
        <f>ROUND(I607*H607,2)</f>
        <v>0</v>
      </c>
      <c r="BL607" s="17" t="s">
        <v>229</v>
      </c>
      <c r="BM607" s="196" t="s">
        <v>816</v>
      </c>
    </row>
    <row r="608" spans="1:65" s="13" customFormat="1" ht="11.25">
      <c r="B608" s="209"/>
      <c r="C608" s="210"/>
      <c r="D608" s="200" t="s">
        <v>231</v>
      </c>
      <c r="E608" s="210"/>
      <c r="F608" s="212" t="s">
        <v>817</v>
      </c>
      <c r="G608" s="210"/>
      <c r="H608" s="213">
        <v>5992.1819999999998</v>
      </c>
      <c r="I608" s="214"/>
      <c r="J608" s="210"/>
      <c r="K608" s="210"/>
      <c r="L608" s="215"/>
      <c r="M608" s="216"/>
      <c r="N608" s="217"/>
      <c r="O608" s="217"/>
      <c r="P608" s="217"/>
      <c r="Q608" s="217"/>
      <c r="R608" s="217"/>
      <c r="S608" s="217"/>
      <c r="T608" s="218"/>
      <c r="AT608" s="219" t="s">
        <v>231</v>
      </c>
      <c r="AU608" s="219" t="s">
        <v>85</v>
      </c>
      <c r="AV608" s="13" t="s">
        <v>87</v>
      </c>
      <c r="AW608" s="13" t="s">
        <v>4</v>
      </c>
      <c r="AX608" s="13" t="s">
        <v>85</v>
      </c>
      <c r="AY608" s="219" t="s">
        <v>223</v>
      </c>
    </row>
    <row r="609" spans="1:65" s="2" customFormat="1" ht="33" customHeight="1">
      <c r="A609" s="34"/>
      <c r="B609" s="35"/>
      <c r="C609" s="185" t="s">
        <v>818</v>
      </c>
      <c r="D609" s="185" t="s">
        <v>224</v>
      </c>
      <c r="E609" s="186" t="s">
        <v>819</v>
      </c>
      <c r="F609" s="187" t="s">
        <v>820</v>
      </c>
      <c r="G609" s="188" t="s">
        <v>247</v>
      </c>
      <c r="H609" s="189">
        <v>307.11</v>
      </c>
      <c r="I609" s="190"/>
      <c r="J609" s="191">
        <f>ROUND(I609*H609,2)</f>
        <v>0</v>
      </c>
      <c r="K609" s="187" t="s">
        <v>228</v>
      </c>
      <c r="L609" s="39"/>
      <c r="M609" s="192" t="s">
        <v>1</v>
      </c>
      <c r="N609" s="193" t="s">
        <v>43</v>
      </c>
      <c r="O609" s="71"/>
      <c r="P609" s="194">
        <f>O609*H609</f>
        <v>0</v>
      </c>
      <c r="Q609" s="194">
        <v>0</v>
      </c>
      <c r="R609" s="194">
        <f>Q609*H609</f>
        <v>0</v>
      </c>
      <c r="S609" s="194">
        <v>0</v>
      </c>
      <c r="T609" s="195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6" t="s">
        <v>229</v>
      </c>
      <c r="AT609" s="196" t="s">
        <v>224</v>
      </c>
      <c r="AU609" s="196" t="s">
        <v>85</v>
      </c>
      <c r="AY609" s="17" t="s">
        <v>223</v>
      </c>
      <c r="BE609" s="197">
        <f>IF(N609="základní",J609,0)</f>
        <v>0</v>
      </c>
      <c r="BF609" s="197">
        <f>IF(N609="snížená",J609,0)</f>
        <v>0</v>
      </c>
      <c r="BG609" s="197">
        <f>IF(N609="zákl. přenesená",J609,0)</f>
        <v>0</v>
      </c>
      <c r="BH609" s="197">
        <f>IF(N609="sníž. přenesená",J609,0)</f>
        <v>0</v>
      </c>
      <c r="BI609" s="197">
        <f>IF(N609="nulová",J609,0)</f>
        <v>0</v>
      </c>
      <c r="BJ609" s="17" t="s">
        <v>85</v>
      </c>
      <c r="BK609" s="197">
        <f>ROUND(I609*H609,2)</f>
        <v>0</v>
      </c>
      <c r="BL609" s="17" t="s">
        <v>229</v>
      </c>
      <c r="BM609" s="196" t="s">
        <v>821</v>
      </c>
    </row>
    <row r="610" spans="1:65" s="2" customFormat="1" ht="37.9" customHeight="1">
      <c r="A610" s="34"/>
      <c r="B610" s="35"/>
      <c r="C610" s="185" t="s">
        <v>822</v>
      </c>
      <c r="D610" s="185" t="s">
        <v>224</v>
      </c>
      <c r="E610" s="186" t="s">
        <v>823</v>
      </c>
      <c r="F610" s="187" t="s">
        <v>824</v>
      </c>
      <c r="G610" s="188" t="s">
        <v>247</v>
      </c>
      <c r="H610" s="189">
        <v>8.2669999999999995</v>
      </c>
      <c r="I610" s="190"/>
      <c r="J610" s="191">
        <f>ROUND(I610*H610,2)</f>
        <v>0</v>
      </c>
      <c r="K610" s="187" t="s">
        <v>228</v>
      </c>
      <c r="L610" s="39"/>
      <c r="M610" s="192" t="s">
        <v>1</v>
      </c>
      <c r="N610" s="193" t="s">
        <v>43</v>
      </c>
      <c r="O610" s="71"/>
      <c r="P610" s="194">
        <f>O610*H610</f>
        <v>0</v>
      </c>
      <c r="Q610" s="194">
        <v>0</v>
      </c>
      <c r="R610" s="194">
        <f>Q610*H610</f>
        <v>0</v>
      </c>
      <c r="S610" s="194">
        <v>0</v>
      </c>
      <c r="T610" s="195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6" t="s">
        <v>229</v>
      </c>
      <c r="AT610" s="196" t="s">
        <v>224</v>
      </c>
      <c r="AU610" s="196" t="s">
        <v>85</v>
      </c>
      <c r="AY610" s="17" t="s">
        <v>223</v>
      </c>
      <c r="BE610" s="197">
        <f>IF(N610="základní",J610,0)</f>
        <v>0</v>
      </c>
      <c r="BF610" s="197">
        <f>IF(N610="snížená",J610,0)</f>
        <v>0</v>
      </c>
      <c r="BG610" s="197">
        <f>IF(N610="zákl. přenesená",J610,0)</f>
        <v>0</v>
      </c>
      <c r="BH610" s="197">
        <f>IF(N610="sníž. přenesená",J610,0)</f>
        <v>0</v>
      </c>
      <c r="BI610" s="197">
        <f>IF(N610="nulová",J610,0)</f>
        <v>0</v>
      </c>
      <c r="BJ610" s="17" t="s">
        <v>85</v>
      </c>
      <c r="BK610" s="197">
        <f>ROUND(I610*H610,2)</f>
        <v>0</v>
      </c>
      <c r="BL610" s="17" t="s">
        <v>229</v>
      </c>
      <c r="BM610" s="196" t="s">
        <v>825</v>
      </c>
    </row>
    <row r="611" spans="1:65" s="11" customFormat="1" ht="25.9" customHeight="1">
      <c r="B611" s="171"/>
      <c r="C611" s="172"/>
      <c r="D611" s="173" t="s">
        <v>77</v>
      </c>
      <c r="E611" s="174" t="s">
        <v>826</v>
      </c>
      <c r="F611" s="174" t="s">
        <v>827</v>
      </c>
      <c r="G611" s="172"/>
      <c r="H611" s="172"/>
      <c r="I611" s="175"/>
      <c r="J611" s="176">
        <f>BK611</f>
        <v>0</v>
      </c>
      <c r="K611" s="172"/>
      <c r="L611" s="177"/>
      <c r="M611" s="178"/>
      <c r="N611" s="179"/>
      <c r="O611" s="179"/>
      <c r="P611" s="180">
        <f>P612</f>
        <v>0</v>
      </c>
      <c r="Q611" s="179"/>
      <c r="R611" s="180">
        <f>R612</f>
        <v>0</v>
      </c>
      <c r="S611" s="179"/>
      <c r="T611" s="181">
        <f>T612</f>
        <v>0</v>
      </c>
      <c r="AR611" s="182" t="s">
        <v>85</v>
      </c>
      <c r="AT611" s="183" t="s">
        <v>77</v>
      </c>
      <c r="AU611" s="183" t="s">
        <v>78</v>
      </c>
      <c r="AY611" s="182" t="s">
        <v>223</v>
      </c>
      <c r="BK611" s="184">
        <f>BK612</f>
        <v>0</v>
      </c>
    </row>
    <row r="612" spans="1:65" s="2" customFormat="1" ht="24.2" customHeight="1">
      <c r="A612" s="34"/>
      <c r="B612" s="35"/>
      <c r="C612" s="185" t="s">
        <v>828</v>
      </c>
      <c r="D612" s="185" t="s">
        <v>224</v>
      </c>
      <c r="E612" s="186" t="s">
        <v>829</v>
      </c>
      <c r="F612" s="187" t="s">
        <v>830</v>
      </c>
      <c r="G612" s="188" t="s">
        <v>247</v>
      </c>
      <c r="H612" s="189">
        <v>224.316</v>
      </c>
      <c r="I612" s="190"/>
      <c r="J612" s="191">
        <f>ROUND(I612*H612,2)</f>
        <v>0</v>
      </c>
      <c r="K612" s="187" t="s">
        <v>228</v>
      </c>
      <c r="L612" s="39"/>
      <c r="M612" s="192" t="s">
        <v>1</v>
      </c>
      <c r="N612" s="193" t="s">
        <v>43</v>
      </c>
      <c r="O612" s="71"/>
      <c r="P612" s="194">
        <f>O612*H612</f>
        <v>0</v>
      </c>
      <c r="Q612" s="194">
        <v>0</v>
      </c>
      <c r="R612" s="194">
        <f>Q612*H612</f>
        <v>0</v>
      </c>
      <c r="S612" s="194">
        <v>0</v>
      </c>
      <c r="T612" s="195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6" t="s">
        <v>229</v>
      </c>
      <c r="AT612" s="196" t="s">
        <v>224</v>
      </c>
      <c r="AU612" s="196" t="s">
        <v>85</v>
      </c>
      <c r="AY612" s="17" t="s">
        <v>223</v>
      </c>
      <c r="BE612" s="197">
        <f>IF(N612="základní",J612,0)</f>
        <v>0</v>
      </c>
      <c r="BF612" s="197">
        <f>IF(N612="snížená",J612,0)</f>
        <v>0</v>
      </c>
      <c r="BG612" s="197">
        <f>IF(N612="zákl. přenesená",J612,0)</f>
        <v>0</v>
      </c>
      <c r="BH612" s="197">
        <f>IF(N612="sníž. přenesená",J612,0)</f>
        <v>0</v>
      </c>
      <c r="BI612" s="197">
        <f>IF(N612="nulová",J612,0)</f>
        <v>0</v>
      </c>
      <c r="BJ612" s="17" t="s">
        <v>85</v>
      </c>
      <c r="BK612" s="197">
        <f>ROUND(I612*H612,2)</f>
        <v>0</v>
      </c>
      <c r="BL612" s="17" t="s">
        <v>229</v>
      </c>
      <c r="BM612" s="196" t="s">
        <v>831</v>
      </c>
    </row>
    <row r="613" spans="1:65" s="11" customFormat="1" ht="25.9" customHeight="1">
      <c r="B613" s="171"/>
      <c r="C613" s="172"/>
      <c r="D613" s="173" t="s">
        <v>77</v>
      </c>
      <c r="E613" s="174" t="s">
        <v>832</v>
      </c>
      <c r="F613" s="174" t="s">
        <v>833</v>
      </c>
      <c r="G613" s="172"/>
      <c r="H613" s="172"/>
      <c r="I613" s="175"/>
      <c r="J613" s="176">
        <f>BK613</f>
        <v>0</v>
      </c>
      <c r="K613" s="172"/>
      <c r="L613" s="177"/>
      <c r="M613" s="178"/>
      <c r="N613" s="179"/>
      <c r="O613" s="179"/>
      <c r="P613" s="180">
        <f>SUM(P614:P640)</f>
        <v>0</v>
      </c>
      <c r="Q613" s="179"/>
      <c r="R613" s="180">
        <f>SUM(R614:R640)</f>
        <v>2.4498834</v>
      </c>
      <c r="S613" s="179"/>
      <c r="T613" s="181">
        <f>SUM(T614:T640)</f>
        <v>0</v>
      </c>
      <c r="AR613" s="182" t="s">
        <v>87</v>
      </c>
      <c r="AT613" s="183" t="s">
        <v>77</v>
      </c>
      <c r="AU613" s="183" t="s">
        <v>78</v>
      </c>
      <c r="AY613" s="182" t="s">
        <v>223</v>
      </c>
      <c r="BK613" s="184">
        <f>SUM(BK614:BK640)</f>
        <v>0</v>
      </c>
    </row>
    <row r="614" spans="1:65" s="2" customFormat="1" ht="24.2" customHeight="1">
      <c r="A614" s="34"/>
      <c r="B614" s="35"/>
      <c r="C614" s="185" t="s">
        <v>834</v>
      </c>
      <c r="D614" s="185" t="s">
        <v>224</v>
      </c>
      <c r="E614" s="186" t="s">
        <v>835</v>
      </c>
      <c r="F614" s="187" t="s">
        <v>836</v>
      </c>
      <c r="G614" s="188" t="s">
        <v>146</v>
      </c>
      <c r="H614" s="189">
        <v>221.55</v>
      </c>
      <c r="I614" s="190"/>
      <c r="J614" s="191">
        <f>ROUND(I614*H614,2)</f>
        <v>0</v>
      </c>
      <c r="K614" s="187" t="s">
        <v>228</v>
      </c>
      <c r="L614" s="39"/>
      <c r="M614" s="192" t="s">
        <v>1</v>
      </c>
      <c r="N614" s="193" t="s">
        <v>43</v>
      </c>
      <c r="O614" s="71"/>
      <c r="P614" s="194">
        <f>O614*H614</f>
        <v>0</v>
      </c>
      <c r="Q614" s="194">
        <v>0</v>
      </c>
      <c r="R614" s="194">
        <f>Q614*H614</f>
        <v>0</v>
      </c>
      <c r="S614" s="194">
        <v>0</v>
      </c>
      <c r="T614" s="195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96" t="s">
        <v>318</v>
      </c>
      <c r="AT614" s="196" t="s">
        <v>224</v>
      </c>
      <c r="AU614" s="196" t="s">
        <v>85</v>
      </c>
      <c r="AY614" s="17" t="s">
        <v>223</v>
      </c>
      <c r="BE614" s="197">
        <f>IF(N614="základní",J614,0)</f>
        <v>0</v>
      </c>
      <c r="BF614" s="197">
        <f>IF(N614="snížená",J614,0)</f>
        <v>0</v>
      </c>
      <c r="BG614" s="197">
        <f>IF(N614="zákl. přenesená",J614,0)</f>
        <v>0</v>
      </c>
      <c r="BH614" s="197">
        <f>IF(N614="sníž. přenesená",J614,0)</f>
        <v>0</v>
      </c>
      <c r="BI614" s="197">
        <f>IF(N614="nulová",J614,0)</f>
        <v>0</v>
      </c>
      <c r="BJ614" s="17" t="s">
        <v>85</v>
      </c>
      <c r="BK614" s="197">
        <f>ROUND(I614*H614,2)</f>
        <v>0</v>
      </c>
      <c r="BL614" s="17" t="s">
        <v>318</v>
      </c>
      <c r="BM614" s="196" t="s">
        <v>837</v>
      </c>
    </row>
    <row r="615" spans="1:65" s="13" customFormat="1" ht="11.25">
      <c r="B615" s="209"/>
      <c r="C615" s="210"/>
      <c r="D615" s="200" t="s">
        <v>231</v>
      </c>
      <c r="E615" s="211" t="s">
        <v>1</v>
      </c>
      <c r="F615" s="212" t="s">
        <v>157</v>
      </c>
      <c r="G615" s="210"/>
      <c r="H615" s="213">
        <v>221.55</v>
      </c>
      <c r="I615" s="214"/>
      <c r="J615" s="210"/>
      <c r="K615" s="210"/>
      <c r="L615" s="215"/>
      <c r="M615" s="216"/>
      <c r="N615" s="217"/>
      <c r="O615" s="217"/>
      <c r="P615" s="217"/>
      <c r="Q615" s="217"/>
      <c r="R615" s="217"/>
      <c r="S615" s="217"/>
      <c r="T615" s="218"/>
      <c r="AT615" s="219" t="s">
        <v>231</v>
      </c>
      <c r="AU615" s="219" t="s">
        <v>85</v>
      </c>
      <c r="AV615" s="13" t="s">
        <v>87</v>
      </c>
      <c r="AW615" s="13" t="s">
        <v>33</v>
      </c>
      <c r="AX615" s="13" t="s">
        <v>85</v>
      </c>
      <c r="AY615" s="219" t="s">
        <v>223</v>
      </c>
    </row>
    <row r="616" spans="1:65" s="2" customFormat="1" ht="16.5" customHeight="1">
      <c r="A616" s="34"/>
      <c r="B616" s="35"/>
      <c r="C616" s="231" t="s">
        <v>838</v>
      </c>
      <c r="D616" s="231" t="s">
        <v>268</v>
      </c>
      <c r="E616" s="232" t="s">
        <v>839</v>
      </c>
      <c r="F616" s="233" t="s">
        <v>840</v>
      </c>
      <c r="G616" s="234" t="s">
        <v>247</v>
      </c>
      <c r="H616" s="235">
        <v>6.6000000000000003E-2</v>
      </c>
      <c r="I616" s="236"/>
      <c r="J616" s="237">
        <f>ROUND(I616*H616,2)</f>
        <v>0</v>
      </c>
      <c r="K616" s="233" t="s">
        <v>228</v>
      </c>
      <c r="L616" s="238"/>
      <c r="M616" s="239" t="s">
        <v>1</v>
      </c>
      <c r="N616" s="240" t="s">
        <v>43</v>
      </c>
      <c r="O616" s="71"/>
      <c r="P616" s="194">
        <f>O616*H616</f>
        <v>0</v>
      </c>
      <c r="Q616" s="194">
        <v>1</v>
      </c>
      <c r="R616" s="194">
        <f>Q616*H616</f>
        <v>6.6000000000000003E-2</v>
      </c>
      <c r="S616" s="194">
        <v>0</v>
      </c>
      <c r="T616" s="195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6" t="s">
        <v>482</v>
      </c>
      <c r="AT616" s="196" t="s">
        <v>268</v>
      </c>
      <c r="AU616" s="196" t="s">
        <v>85</v>
      </c>
      <c r="AY616" s="17" t="s">
        <v>223</v>
      </c>
      <c r="BE616" s="197">
        <f>IF(N616="základní",J616,0)</f>
        <v>0</v>
      </c>
      <c r="BF616" s="197">
        <f>IF(N616="snížená",J616,0)</f>
        <v>0</v>
      </c>
      <c r="BG616" s="197">
        <f>IF(N616="zákl. přenesená",J616,0)</f>
        <v>0</v>
      </c>
      <c r="BH616" s="197">
        <f>IF(N616="sníž. přenesená",J616,0)</f>
        <v>0</v>
      </c>
      <c r="BI616" s="197">
        <f>IF(N616="nulová",J616,0)</f>
        <v>0</v>
      </c>
      <c r="BJ616" s="17" t="s">
        <v>85</v>
      </c>
      <c r="BK616" s="197">
        <f>ROUND(I616*H616,2)</f>
        <v>0</v>
      </c>
      <c r="BL616" s="17" t="s">
        <v>318</v>
      </c>
      <c r="BM616" s="196" t="s">
        <v>841</v>
      </c>
    </row>
    <row r="617" spans="1:65" s="2" customFormat="1" ht="19.5">
      <c r="A617" s="34"/>
      <c r="B617" s="35"/>
      <c r="C617" s="36"/>
      <c r="D617" s="200" t="s">
        <v>337</v>
      </c>
      <c r="E617" s="36"/>
      <c r="F617" s="241" t="s">
        <v>842</v>
      </c>
      <c r="G617" s="36"/>
      <c r="H617" s="36"/>
      <c r="I617" s="242"/>
      <c r="J617" s="36"/>
      <c r="K617" s="36"/>
      <c r="L617" s="39"/>
      <c r="M617" s="243"/>
      <c r="N617" s="244"/>
      <c r="O617" s="71"/>
      <c r="P617" s="71"/>
      <c r="Q617" s="71"/>
      <c r="R617" s="71"/>
      <c r="S617" s="71"/>
      <c r="T617" s="72"/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T617" s="17" t="s">
        <v>337</v>
      </c>
      <c r="AU617" s="17" t="s">
        <v>85</v>
      </c>
    </row>
    <row r="618" spans="1:65" s="13" customFormat="1" ht="11.25">
      <c r="B618" s="209"/>
      <c r="C618" s="210"/>
      <c r="D618" s="200" t="s">
        <v>231</v>
      </c>
      <c r="E618" s="211" t="s">
        <v>1</v>
      </c>
      <c r="F618" s="212" t="s">
        <v>157</v>
      </c>
      <c r="G618" s="210"/>
      <c r="H618" s="213">
        <v>221.55</v>
      </c>
      <c r="I618" s="214"/>
      <c r="J618" s="210"/>
      <c r="K618" s="210"/>
      <c r="L618" s="215"/>
      <c r="M618" s="216"/>
      <c r="N618" s="217"/>
      <c r="O618" s="217"/>
      <c r="P618" s="217"/>
      <c r="Q618" s="217"/>
      <c r="R618" s="217"/>
      <c r="S618" s="217"/>
      <c r="T618" s="218"/>
      <c r="AT618" s="219" t="s">
        <v>231</v>
      </c>
      <c r="AU618" s="219" t="s">
        <v>85</v>
      </c>
      <c r="AV618" s="13" t="s">
        <v>87</v>
      </c>
      <c r="AW618" s="13" t="s">
        <v>33</v>
      </c>
      <c r="AX618" s="13" t="s">
        <v>85</v>
      </c>
      <c r="AY618" s="219" t="s">
        <v>223</v>
      </c>
    </row>
    <row r="619" spans="1:65" s="13" customFormat="1" ht="11.25">
      <c r="B619" s="209"/>
      <c r="C619" s="210"/>
      <c r="D619" s="200" t="s">
        <v>231</v>
      </c>
      <c r="E619" s="210"/>
      <c r="F619" s="212" t="s">
        <v>843</v>
      </c>
      <c r="G619" s="210"/>
      <c r="H619" s="213">
        <v>6.6000000000000003E-2</v>
      </c>
      <c r="I619" s="214"/>
      <c r="J619" s="210"/>
      <c r="K619" s="210"/>
      <c r="L619" s="215"/>
      <c r="M619" s="216"/>
      <c r="N619" s="217"/>
      <c r="O619" s="217"/>
      <c r="P619" s="217"/>
      <c r="Q619" s="217"/>
      <c r="R619" s="217"/>
      <c r="S619" s="217"/>
      <c r="T619" s="218"/>
      <c r="AT619" s="219" t="s">
        <v>231</v>
      </c>
      <c r="AU619" s="219" t="s">
        <v>85</v>
      </c>
      <c r="AV619" s="13" t="s">
        <v>87</v>
      </c>
      <c r="AW619" s="13" t="s">
        <v>4</v>
      </c>
      <c r="AX619" s="13" t="s">
        <v>85</v>
      </c>
      <c r="AY619" s="219" t="s">
        <v>223</v>
      </c>
    </row>
    <row r="620" spans="1:65" s="2" customFormat="1" ht="24.2" customHeight="1">
      <c r="A620" s="34"/>
      <c r="B620" s="35"/>
      <c r="C620" s="185" t="s">
        <v>844</v>
      </c>
      <c r="D620" s="185" t="s">
        <v>224</v>
      </c>
      <c r="E620" s="186" t="s">
        <v>845</v>
      </c>
      <c r="F620" s="187" t="s">
        <v>846</v>
      </c>
      <c r="G620" s="188" t="s">
        <v>146</v>
      </c>
      <c r="H620" s="189">
        <v>221.55</v>
      </c>
      <c r="I620" s="190"/>
      <c r="J620" s="191">
        <f>ROUND(I620*H620,2)</f>
        <v>0</v>
      </c>
      <c r="K620" s="187" t="s">
        <v>228</v>
      </c>
      <c r="L620" s="39"/>
      <c r="M620" s="192" t="s">
        <v>1</v>
      </c>
      <c r="N620" s="193" t="s">
        <v>43</v>
      </c>
      <c r="O620" s="71"/>
      <c r="P620" s="194">
        <f>O620*H620</f>
        <v>0</v>
      </c>
      <c r="Q620" s="194">
        <v>4.0000000000000002E-4</v>
      </c>
      <c r="R620" s="194">
        <f>Q620*H620</f>
        <v>8.8620000000000004E-2</v>
      </c>
      <c r="S620" s="194">
        <v>0</v>
      </c>
      <c r="T620" s="195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96" t="s">
        <v>318</v>
      </c>
      <c r="AT620" s="196" t="s">
        <v>224</v>
      </c>
      <c r="AU620" s="196" t="s">
        <v>85</v>
      </c>
      <c r="AY620" s="17" t="s">
        <v>223</v>
      </c>
      <c r="BE620" s="197">
        <f>IF(N620="základní",J620,0)</f>
        <v>0</v>
      </c>
      <c r="BF620" s="197">
        <f>IF(N620="snížená",J620,0)</f>
        <v>0</v>
      </c>
      <c r="BG620" s="197">
        <f>IF(N620="zákl. přenesená",J620,0)</f>
        <v>0</v>
      </c>
      <c r="BH620" s="197">
        <f>IF(N620="sníž. přenesená",J620,0)</f>
        <v>0</v>
      </c>
      <c r="BI620" s="197">
        <f>IF(N620="nulová",J620,0)</f>
        <v>0</v>
      </c>
      <c r="BJ620" s="17" t="s">
        <v>85</v>
      </c>
      <c r="BK620" s="197">
        <f>ROUND(I620*H620,2)</f>
        <v>0</v>
      </c>
      <c r="BL620" s="17" t="s">
        <v>318</v>
      </c>
      <c r="BM620" s="196" t="s">
        <v>847</v>
      </c>
    </row>
    <row r="621" spans="1:65" s="13" customFormat="1" ht="11.25">
      <c r="B621" s="209"/>
      <c r="C621" s="210"/>
      <c r="D621" s="200" t="s">
        <v>231</v>
      </c>
      <c r="E621" s="211" t="s">
        <v>1</v>
      </c>
      <c r="F621" s="212" t="s">
        <v>157</v>
      </c>
      <c r="G621" s="210"/>
      <c r="H621" s="213">
        <v>221.55</v>
      </c>
      <c r="I621" s="214"/>
      <c r="J621" s="210"/>
      <c r="K621" s="210"/>
      <c r="L621" s="215"/>
      <c r="M621" s="216"/>
      <c r="N621" s="217"/>
      <c r="O621" s="217"/>
      <c r="P621" s="217"/>
      <c r="Q621" s="217"/>
      <c r="R621" s="217"/>
      <c r="S621" s="217"/>
      <c r="T621" s="218"/>
      <c r="AT621" s="219" t="s">
        <v>231</v>
      </c>
      <c r="AU621" s="219" t="s">
        <v>85</v>
      </c>
      <c r="AV621" s="13" t="s">
        <v>87</v>
      </c>
      <c r="AW621" s="13" t="s">
        <v>33</v>
      </c>
      <c r="AX621" s="13" t="s">
        <v>85</v>
      </c>
      <c r="AY621" s="219" t="s">
        <v>223</v>
      </c>
    </row>
    <row r="622" spans="1:65" s="2" customFormat="1" ht="44.25" customHeight="1">
      <c r="A622" s="34"/>
      <c r="B622" s="35"/>
      <c r="C622" s="231" t="s">
        <v>848</v>
      </c>
      <c r="D622" s="231" t="s">
        <v>268</v>
      </c>
      <c r="E622" s="232" t="s">
        <v>849</v>
      </c>
      <c r="F622" s="233" t="s">
        <v>850</v>
      </c>
      <c r="G622" s="234" t="s">
        <v>146</v>
      </c>
      <c r="H622" s="235">
        <v>254.78299999999999</v>
      </c>
      <c r="I622" s="236"/>
      <c r="J622" s="237">
        <f>ROUND(I622*H622,2)</f>
        <v>0</v>
      </c>
      <c r="K622" s="233" t="s">
        <v>228</v>
      </c>
      <c r="L622" s="238"/>
      <c r="M622" s="239" t="s">
        <v>1</v>
      </c>
      <c r="N622" s="240" t="s">
        <v>43</v>
      </c>
      <c r="O622" s="71"/>
      <c r="P622" s="194">
        <f>O622*H622</f>
        <v>0</v>
      </c>
      <c r="Q622" s="194">
        <v>5.4000000000000003E-3</v>
      </c>
      <c r="R622" s="194">
        <f>Q622*H622</f>
        <v>1.3758281999999999</v>
      </c>
      <c r="S622" s="194">
        <v>0</v>
      </c>
      <c r="T622" s="195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96" t="s">
        <v>482</v>
      </c>
      <c r="AT622" s="196" t="s">
        <v>268</v>
      </c>
      <c r="AU622" s="196" t="s">
        <v>85</v>
      </c>
      <c r="AY622" s="17" t="s">
        <v>223</v>
      </c>
      <c r="BE622" s="197">
        <f>IF(N622="základní",J622,0)</f>
        <v>0</v>
      </c>
      <c r="BF622" s="197">
        <f>IF(N622="snížená",J622,0)</f>
        <v>0</v>
      </c>
      <c r="BG622" s="197">
        <f>IF(N622="zákl. přenesená",J622,0)</f>
        <v>0</v>
      </c>
      <c r="BH622" s="197">
        <f>IF(N622="sníž. přenesená",J622,0)</f>
        <v>0</v>
      </c>
      <c r="BI622" s="197">
        <f>IF(N622="nulová",J622,0)</f>
        <v>0</v>
      </c>
      <c r="BJ622" s="17" t="s">
        <v>85</v>
      </c>
      <c r="BK622" s="197">
        <f>ROUND(I622*H622,2)</f>
        <v>0</v>
      </c>
      <c r="BL622" s="17" t="s">
        <v>318</v>
      </c>
      <c r="BM622" s="196" t="s">
        <v>851</v>
      </c>
    </row>
    <row r="623" spans="1:65" s="13" customFormat="1" ht="11.25">
      <c r="B623" s="209"/>
      <c r="C623" s="210"/>
      <c r="D623" s="200" t="s">
        <v>231</v>
      </c>
      <c r="E623" s="211" t="s">
        <v>1</v>
      </c>
      <c r="F623" s="212" t="s">
        <v>157</v>
      </c>
      <c r="G623" s="210"/>
      <c r="H623" s="213">
        <v>221.55</v>
      </c>
      <c r="I623" s="214"/>
      <c r="J623" s="210"/>
      <c r="K623" s="210"/>
      <c r="L623" s="215"/>
      <c r="M623" s="216"/>
      <c r="N623" s="217"/>
      <c r="O623" s="217"/>
      <c r="P623" s="217"/>
      <c r="Q623" s="217"/>
      <c r="R623" s="217"/>
      <c r="S623" s="217"/>
      <c r="T623" s="218"/>
      <c r="AT623" s="219" t="s">
        <v>231</v>
      </c>
      <c r="AU623" s="219" t="s">
        <v>85</v>
      </c>
      <c r="AV623" s="13" t="s">
        <v>87</v>
      </c>
      <c r="AW623" s="13" t="s">
        <v>33</v>
      </c>
      <c r="AX623" s="13" t="s">
        <v>85</v>
      </c>
      <c r="AY623" s="219" t="s">
        <v>223</v>
      </c>
    </row>
    <row r="624" spans="1:65" s="13" customFormat="1" ht="11.25">
      <c r="B624" s="209"/>
      <c r="C624" s="210"/>
      <c r="D624" s="200" t="s">
        <v>231</v>
      </c>
      <c r="E624" s="210"/>
      <c r="F624" s="212" t="s">
        <v>852</v>
      </c>
      <c r="G624" s="210"/>
      <c r="H624" s="213">
        <v>254.78299999999999</v>
      </c>
      <c r="I624" s="214"/>
      <c r="J624" s="210"/>
      <c r="K624" s="210"/>
      <c r="L624" s="215"/>
      <c r="M624" s="216"/>
      <c r="N624" s="217"/>
      <c r="O624" s="217"/>
      <c r="P624" s="217"/>
      <c r="Q624" s="217"/>
      <c r="R624" s="217"/>
      <c r="S624" s="217"/>
      <c r="T624" s="218"/>
      <c r="AT624" s="219" t="s">
        <v>231</v>
      </c>
      <c r="AU624" s="219" t="s">
        <v>85</v>
      </c>
      <c r="AV624" s="13" t="s">
        <v>87</v>
      </c>
      <c r="AW624" s="13" t="s">
        <v>4</v>
      </c>
      <c r="AX624" s="13" t="s">
        <v>85</v>
      </c>
      <c r="AY624" s="219" t="s">
        <v>223</v>
      </c>
    </row>
    <row r="625" spans="1:65" s="2" customFormat="1" ht="24.2" customHeight="1">
      <c r="A625" s="34"/>
      <c r="B625" s="35"/>
      <c r="C625" s="185" t="s">
        <v>853</v>
      </c>
      <c r="D625" s="185" t="s">
        <v>224</v>
      </c>
      <c r="E625" s="186" t="s">
        <v>854</v>
      </c>
      <c r="F625" s="187" t="s">
        <v>855</v>
      </c>
      <c r="G625" s="188" t="s">
        <v>146</v>
      </c>
      <c r="H625" s="189">
        <v>123.58</v>
      </c>
      <c r="I625" s="190"/>
      <c r="J625" s="191">
        <f>ROUND(I625*H625,2)</f>
        <v>0</v>
      </c>
      <c r="K625" s="187" t="s">
        <v>228</v>
      </c>
      <c r="L625" s="39"/>
      <c r="M625" s="192" t="s">
        <v>1</v>
      </c>
      <c r="N625" s="193" t="s">
        <v>43</v>
      </c>
      <c r="O625" s="71"/>
      <c r="P625" s="194">
        <f>O625*H625</f>
        <v>0</v>
      </c>
      <c r="Q625" s="194">
        <v>4.0000000000000002E-4</v>
      </c>
      <c r="R625" s="194">
        <f>Q625*H625</f>
        <v>4.9432000000000004E-2</v>
      </c>
      <c r="S625" s="194">
        <v>0</v>
      </c>
      <c r="T625" s="195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6" t="s">
        <v>318</v>
      </c>
      <c r="AT625" s="196" t="s">
        <v>224</v>
      </c>
      <c r="AU625" s="196" t="s">
        <v>85</v>
      </c>
      <c r="AY625" s="17" t="s">
        <v>223</v>
      </c>
      <c r="BE625" s="197">
        <f>IF(N625="základní",J625,0)</f>
        <v>0</v>
      </c>
      <c r="BF625" s="197">
        <f>IF(N625="snížená",J625,0)</f>
        <v>0</v>
      </c>
      <c r="BG625" s="197">
        <f>IF(N625="zákl. přenesená",J625,0)</f>
        <v>0</v>
      </c>
      <c r="BH625" s="197">
        <f>IF(N625="sníž. přenesená",J625,0)</f>
        <v>0</v>
      </c>
      <c r="BI625" s="197">
        <f>IF(N625="nulová",J625,0)</f>
        <v>0</v>
      </c>
      <c r="BJ625" s="17" t="s">
        <v>85</v>
      </c>
      <c r="BK625" s="197">
        <f>ROUND(I625*H625,2)</f>
        <v>0</v>
      </c>
      <c r="BL625" s="17" t="s">
        <v>318</v>
      </c>
      <c r="BM625" s="196" t="s">
        <v>856</v>
      </c>
    </row>
    <row r="626" spans="1:65" s="13" customFormat="1" ht="11.25">
      <c r="B626" s="209"/>
      <c r="C626" s="210"/>
      <c r="D626" s="200" t="s">
        <v>231</v>
      </c>
      <c r="E626" s="211" t="s">
        <v>1</v>
      </c>
      <c r="F626" s="212" t="s">
        <v>165</v>
      </c>
      <c r="G626" s="210"/>
      <c r="H626" s="213">
        <v>123.58</v>
      </c>
      <c r="I626" s="214"/>
      <c r="J626" s="210"/>
      <c r="K626" s="210"/>
      <c r="L626" s="215"/>
      <c r="M626" s="216"/>
      <c r="N626" s="217"/>
      <c r="O626" s="217"/>
      <c r="P626" s="217"/>
      <c r="Q626" s="217"/>
      <c r="R626" s="217"/>
      <c r="S626" s="217"/>
      <c r="T626" s="218"/>
      <c r="AT626" s="219" t="s">
        <v>231</v>
      </c>
      <c r="AU626" s="219" t="s">
        <v>85</v>
      </c>
      <c r="AV626" s="13" t="s">
        <v>87</v>
      </c>
      <c r="AW626" s="13" t="s">
        <v>33</v>
      </c>
      <c r="AX626" s="13" t="s">
        <v>85</v>
      </c>
      <c r="AY626" s="219" t="s">
        <v>223</v>
      </c>
    </row>
    <row r="627" spans="1:65" s="2" customFormat="1" ht="44.25" customHeight="1">
      <c r="A627" s="34"/>
      <c r="B627" s="35"/>
      <c r="C627" s="231" t="s">
        <v>857</v>
      </c>
      <c r="D627" s="231" t="s">
        <v>268</v>
      </c>
      <c r="E627" s="232" t="s">
        <v>849</v>
      </c>
      <c r="F627" s="233" t="s">
        <v>850</v>
      </c>
      <c r="G627" s="234" t="s">
        <v>146</v>
      </c>
      <c r="H627" s="235">
        <v>148.29599999999999</v>
      </c>
      <c r="I627" s="236"/>
      <c r="J627" s="237">
        <f>ROUND(I627*H627,2)</f>
        <v>0</v>
      </c>
      <c r="K627" s="233" t="s">
        <v>228</v>
      </c>
      <c r="L627" s="238"/>
      <c r="M627" s="239" t="s">
        <v>1</v>
      </c>
      <c r="N627" s="240" t="s">
        <v>43</v>
      </c>
      <c r="O627" s="71"/>
      <c r="P627" s="194">
        <f>O627*H627</f>
        <v>0</v>
      </c>
      <c r="Q627" s="194">
        <v>5.4000000000000003E-3</v>
      </c>
      <c r="R627" s="194">
        <f>Q627*H627</f>
        <v>0.80079840000000002</v>
      </c>
      <c r="S627" s="194">
        <v>0</v>
      </c>
      <c r="T627" s="195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96" t="s">
        <v>482</v>
      </c>
      <c r="AT627" s="196" t="s">
        <v>268</v>
      </c>
      <c r="AU627" s="196" t="s">
        <v>85</v>
      </c>
      <c r="AY627" s="17" t="s">
        <v>223</v>
      </c>
      <c r="BE627" s="197">
        <f>IF(N627="základní",J627,0)</f>
        <v>0</v>
      </c>
      <c r="BF627" s="197">
        <f>IF(N627="snížená",J627,0)</f>
        <v>0</v>
      </c>
      <c r="BG627" s="197">
        <f>IF(N627="zákl. přenesená",J627,0)</f>
        <v>0</v>
      </c>
      <c r="BH627" s="197">
        <f>IF(N627="sníž. přenesená",J627,0)</f>
        <v>0</v>
      </c>
      <c r="BI627" s="197">
        <f>IF(N627="nulová",J627,0)</f>
        <v>0</v>
      </c>
      <c r="BJ627" s="17" t="s">
        <v>85</v>
      </c>
      <c r="BK627" s="197">
        <f>ROUND(I627*H627,2)</f>
        <v>0</v>
      </c>
      <c r="BL627" s="17" t="s">
        <v>318</v>
      </c>
      <c r="BM627" s="196" t="s">
        <v>858</v>
      </c>
    </row>
    <row r="628" spans="1:65" s="13" customFormat="1" ht="11.25">
      <c r="B628" s="209"/>
      <c r="C628" s="210"/>
      <c r="D628" s="200" t="s">
        <v>231</v>
      </c>
      <c r="E628" s="211" t="s">
        <v>1</v>
      </c>
      <c r="F628" s="212" t="s">
        <v>165</v>
      </c>
      <c r="G628" s="210"/>
      <c r="H628" s="213">
        <v>123.58</v>
      </c>
      <c r="I628" s="214"/>
      <c r="J628" s="210"/>
      <c r="K628" s="210"/>
      <c r="L628" s="215"/>
      <c r="M628" s="216"/>
      <c r="N628" s="217"/>
      <c r="O628" s="217"/>
      <c r="P628" s="217"/>
      <c r="Q628" s="217"/>
      <c r="R628" s="217"/>
      <c r="S628" s="217"/>
      <c r="T628" s="218"/>
      <c r="AT628" s="219" t="s">
        <v>231</v>
      </c>
      <c r="AU628" s="219" t="s">
        <v>85</v>
      </c>
      <c r="AV628" s="13" t="s">
        <v>87</v>
      </c>
      <c r="AW628" s="13" t="s">
        <v>33</v>
      </c>
      <c r="AX628" s="13" t="s">
        <v>85</v>
      </c>
      <c r="AY628" s="219" t="s">
        <v>223</v>
      </c>
    </row>
    <row r="629" spans="1:65" s="13" customFormat="1" ht="11.25">
      <c r="B629" s="209"/>
      <c r="C629" s="210"/>
      <c r="D629" s="200" t="s">
        <v>231</v>
      </c>
      <c r="E629" s="210"/>
      <c r="F629" s="212" t="s">
        <v>859</v>
      </c>
      <c r="G629" s="210"/>
      <c r="H629" s="213">
        <v>148.29599999999999</v>
      </c>
      <c r="I629" s="214"/>
      <c r="J629" s="210"/>
      <c r="K629" s="210"/>
      <c r="L629" s="215"/>
      <c r="M629" s="216"/>
      <c r="N629" s="217"/>
      <c r="O629" s="217"/>
      <c r="P629" s="217"/>
      <c r="Q629" s="217"/>
      <c r="R629" s="217"/>
      <c r="S629" s="217"/>
      <c r="T629" s="218"/>
      <c r="AT629" s="219" t="s">
        <v>231</v>
      </c>
      <c r="AU629" s="219" t="s">
        <v>85</v>
      </c>
      <c r="AV629" s="13" t="s">
        <v>87</v>
      </c>
      <c r="AW629" s="13" t="s">
        <v>4</v>
      </c>
      <c r="AX629" s="13" t="s">
        <v>85</v>
      </c>
      <c r="AY629" s="219" t="s">
        <v>223</v>
      </c>
    </row>
    <row r="630" spans="1:65" s="2" customFormat="1" ht="24.2" customHeight="1">
      <c r="A630" s="34"/>
      <c r="B630" s="35"/>
      <c r="C630" s="185" t="s">
        <v>860</v>
      </c>
      <c r="D630" s="185" t="s">
        <v>224</v>
      </c>
      <c r="E630" s="186" t="s">
        <v>861</v>
      </c>
      <c r="F630" s="187" t="s">
        <v>862</v>
      </c>
      <c r="G630" s="188" t="s">
        <v>146</v>
      </c>
      <c r="H630" s="189">
        <v>123.58</v>
      </c>
      <c r="I630" s="190"/>
      <c r="J630" s="191">
        <f>ROUND(I630*H630,2)</f>
        <v>0</v>
      </c>
      <c r="K630" s="187" t="s">
        <v>228</v>
      </c>
      <c r="L630" s="39"/>
      <c r="M630" s="192" t="s">
        <v>1</v>
      </c>
      <c r="N630" s="193" t="s">
        <v>43</v>
      </c>
      <c r="O630" s="71"/>
      <c r="P630" s="194">
        <f>O630*H630</f>
        <v>0</v>
      </c>
      <c r="Q630" s="194">
        <v>4.0000000000000002E-4</v>
      </c>
      <c r="R630" s="194">
        <f>Q630*H630</f>
        <v>4.9432000000000004E-2</v>
      </c>
      <c r="S630" s="194">
        <v>0</v>
      </c>
      <c r="T630" s="195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96" t="s">
        <v>318</v>
      </c>
      <c r="AT630" s="196" t="s">
        <v>224</v>
      </c>
      <c r="AU630" s="196" t="s">
        <v>85</v>
      </c>
      <c r="AY630" s="17" t="s">
        <v>223</v>
      </c>
      <c r="BE630" s="197">
        <f>IF(N630="základní",J630,0)</f>
        <v>0</v>
      </c>
      <c r="BF630" s="197">
        <f>IF(N630="snížená",J630,0)</f>
        <v>0</v>
      </c>
      <c r="BG630" s="197">
        <f>IF(N630="zákl. přenesená",J630,0)</f>
        <v>0</v>
      </c>
      <c r="BH630" s="197">
        <f>IF(N630="sníž. přenesená",J630,0)</f>
        <v>0</v>
      </c>
      <c r="BI630" s="197">
        <f>IF(N630="nulová",J630,0)</f>
        <v>0</v>
      </c>
      <c r="BJ630" s="17" t="s">
        <v>85</v>
      </c>
      <c r="BK630" s="197">
        <f>ROUND(I630*H630,2)</f>
        <v>0</v>
      </c>
      <c r="BL630" s="17" t="s">
        <v>318</v>
      </c>
      <c r="BM630" s="196" t="s">
        <v>863</v>
      </c>
    </row>
    <row r="631" spans="1:65" s="13" customFormat="1" ht="11.25">
      <c r="B631" s="209"/>
      <c r="C631" s="210"/>
      <c r="D631" s="200" t="s">
        <v>231</v>
      </c>
      <c r="E631" s="211" t="s">
        <v>1</v>
      </c>
      <c r="F631" s="212" t="s">
        <v>864</v>
      </c>
      <c r="G631" s="210"/>
      <c r="H631" s="213">
        <v>82.92</v>
      </c>
      <c r="I631" s="214"/>
      <c r="J631" s="210"/>
      <c r="K631" s="210"/>
      <c r="L631" s="215"/>
      <c r="M631" s="216"/>
      <c r="N631" s="217"/>
      <c r="O631" s="217"/>
      <c r="P631" s="217"/>
      <c r="Q631" s="217"/>
      <c r="R631" s="217"/>
      <c r="S631" s="217"/>
      <c r="T631" s="218"/>
      <c r="AT631" s="219" t="s">
        <v>231</v>
      </c>
      <c r="AU631" s="219" t="s">
        <v>85</v>
      </c>
      <c r="AV631" s="13" t="s">
        <v>87</v>
      </c>
      <c r="AW631" s="13" t="s">
        <v>33</v>
      </c>
      <c r="AX631" s="13" t="s">
        <v>78</v>
      </c>
      <c r="AY631" s="219" t="s">
        <v>223</v>
      </c>
    </row>
    <row r="632" spans="1:65" s="13" customFormat="1" ht="11.25">
      <c r="B632" s="209"/>
      <c r="C632" s="210"/>
      <c r="D632" s="200" t="s">
        <v>231</v>
      </c>
      <c r="E632" s="211" t="s">
        <v>1</v>
      </c>
      <c r="F632" s="212" t="s">
        <v>865</v>
      </c>
      <c r="G632" s="210"/>
      <c r="H632" s="213">
        <v>27.98</v>
      </c>
      <c r="I632" s="214"/>
      <c r="J632" s="210"/>
      <c r="K632" s="210"/>
      <c r="L632" s="215"/>
      <c r="M632" s="216"/>
      <c r="N632" s="217"/>
      <c r="O632" s="217"/>
      <c r="P632" s="217"/>
      <c r="Q632" s="217"/>
      <c r="R632" s="217"/>
      <c r="S632" s="217"/>
      <c r="T632" s="218"/>
      <c r="AT632" s="219" t="s">
        <v>231</v>
      </c>
      <c r="AU632" s="219" t="s">
        <v>85</v>
      </c>
      <c r="AV632" s="13" t="s">
        <v>87</v>
      </c>
      <c r="AW632" s="13" t="s">
        <v>33</v>
      </c>
      <c r="AX632" s="13" t="s">
        <v>78</v>
      </c>
      <c r="AY632" s="219" t="s">
        <v>223</v>
      </c>
    </row>
    <row r="633" spans="1:65" s="13" customFormat="1" ht="11.25">
      <c r="B633" s="209"/>
      <c r="C633" s="210"/>
      <c r="D633" s="200" t="s">
        <v>231</v>
      </c>
      <c r="E633" s="211" t="s">
        <v>1</v>
      </c>
      <c r="F633" s="212" t="s">
        <v>866</v>
      </c>
      <c r="G633" s="210"/>
      <c r="H633" s="213">
        <v>12.68</v>
      </c>
      <c r="I633" s="214"/>
      <c r="J633" s="210"/>
      <c r="K633" s="210"/>
      <c r="L633" s="215"/>
      <c r="M633" s="216"/>
      <c r="N633" s="217"/>
      <c r="O633" s="217"/>
      <c r="P633" s="217"/>
      <c r="Q633" s="217"/>
      <c r="R633" s="217"/>
      <c r="S633" s="217"/>
      <c r="T633" s="218"/>
      <c r="AT633" s="219" t="s">
        <v>231</v>
      </c>
      <c r="AU633" s="219" t="s">
        <v>85</v>
      </c>
      <c r="AV633" s="13" t="s">
        <v>87</v>
      </c>
      <c r="AW633" s="13" t="s">
        <v>33</v>
      </c>
      <c r="AX633" s="13" t="s">
        <v>78</v>
      </c>
      <c r="AY633" s="219" t="s">
        <v>223</v>
      </c>
    </row>
    <row r="634" spans="1:65" s="14" customFormat="1" ht="11.25">
      <c r="B634" s="220"/>
      <c r="C634" s="221"/>
      <c r="D634" s="200" t="s">
        <v>231</v>
      </c>
      <c r="E634" s="222" t="s">
        <v>165</v>
      </c>
      <c r="F634" s="223" t="s">
        <v>237</v>
      </c>
      <c r="G634" s="221"/>
      <c r="H634" s="224">
        <v>123.58</v>
      </c>
      <c r="I634" s="225"/>
      <c r="J634" s="221"/>
      <c r="K634" s="221"/>
      <c r="L634" s="226"/>
      <c r="M634" s="227"/>
      <c r="N634" s="228"/>
      <c r="O634" s="228"/>
      <c r="P634" s="228"/>
      <c r="Q634" s="228"/>
      <c r="R634" s="228"/>
      <c r="S634" s="228"/>
      <c r="T634" s="229"/>
      <c r="AT634" s="230" t="s">
        <v>231</v>
      </c>
      <c r="AU634" s="230" t="s">
        <v>85</v>
      </c>
      <c r="AV634" s="14" t="s">
        <v>229</v>
      </c>
      <c r="AW634" s="14" t="s">
        <v>33</v>
      </c>
      <c r="AX634" s="14" t="s">
        <v>85</v>
      </c>
      <c r="AY634" s="230" t="s">
        <v>223</v>
      </c>
    </row>
    <row r="635" spans="1:65" s="2" customFormat="1" ht="24.2" customHeight="1">
      <c r="A635" s="34"/>
      <c r="B635" s="35"/>
      <c r="C635" s="185" t="s">
        <v>867</v>
      </c>
      <c r="D635" s="185" t="s">
        <v>224</v>
      </c>
      <c r="E635" s="186" t="s">
        <v>868</v>
      </c>
      <c r="F635" s="187" t="s">
        <v>869</v>
      </c>
      <c r="G635" s="188" t="s">
        <v>142</v>
      </c>
      <c r="H635" s="189">
        <v>123.58</v>
      </c>
      <c r="I635" s="190"/>
      <c r="J635" s="191">
        <f>ROUND(I635*H635,2)</f>
        <v>0</v>
      </c>
      <c r="K635" s="187" t="s">
        <v>228</v>
      </c>
      <c r="L635" s="39"/>
      <c r="M635" s="192" t="s">
        <v>1</v>
      </c>
      <c r="N635" s="193" t="s">
        <v>43</v>
      </c>
      <c r="O635" s="71"/>
      <c r="P635" s="194">
        <f>O635*H635</f>
        <v>0</v>
      </c>
      <c r="Q635" s="194">
        <v>1.6000000000000001E-4</v>
      </c>
      <c r="R635" s="194">
        <f>Q635*H635</f>
        <v>1.97728E-2</v>
      </c>
      <c r="S635" s="194">
        <v>0</v>
      </c>
      <c r="T635" s="195">
        <f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96" t="s">
        <v>318</v>
      </c>
      <c r="AT635" s="196" t="s">
        <v>224</v>
      </c>
      <c r="AU635" s="196" t="s">
        <v>85</v>
      </c>
      <c r="AY635" s="17" t="s">
        <v>223</v>
      </c>
      <c r="BE635" s="197">
        <f>IF(N635="základní",J635,0)</f>
        <v>0</v>
      </c>
      <c r="BF635" s="197">
        <f>IF(N635="snížená",J635,0)</f>
        <v>0</v>
      </c>
      <c r="BG635" s="197">
        <f>IF(N635="zákl. přenesená",J635,0)</f>
        <v>0</v>
      </c>
      <c r="BH635" s="197">
        <f>IF(N635="sníž. přenesená",J635,0)</f>
        <v>0</v>
      </c>
      <c r="BI635" s="197">
        <f>IF(N635="nulová",J635,0)</f>
        <v>0</v>
      </c>
      <c r="BJ635" s="17" t="s">
        <v>85</v>
      </c>
      <c r="BK635" s="197">
        <f>ROUND(I635*H635,2)</f>
        <v>0</v>
      </c>
      <c r="BL635" s="17" t="s">
        <v>318</v>
      </c>
      <c r="BM635" s="196" t="s">
        <v>870</v>
      </c>
    </row>
    <row r="636" spans="1:65" s="13" customFormat="1" ht="11.25">
      <c r="B636" s="209"/>
      <c r="C636" s="210"/>
      <c r="D636" s="200" t="s">
        <v>231</v>
      </c>
      <c r="E636" s="211" t="s">
        <v>1</v>
      </c>
      <c r="F636" s="212" t="s">
        <v>277</v>
      </c>
      <c r="G636" s="210"/>
      <c r="H636" s="213">
        <v>82.92</v>
      </c>
      <c r="I636" s="214"/>
      <c r="J636" s="210"/>
      <c r="K636" s="210"/>
      <c r="L636" s="215"/>
      <c r="M636" s="216"/>
      <c r="N636" s="217"/>
      <c r="O636" s="217"/>
      <c r="P636" s="217"/>
      <c r="Q636" s="217"/>
      <c r="R636" s="217"/>
      <c r="S636" s="217"/>
      <c r="T636" s="218"/>
      <c r="AT636" s="219" t="s">
        <v>231</v>
      </c>
      <c r="AU636" s="219" t="s">
        <v>85</v>
      </c>
      <c r="AV636" s="13" t="s">
        <v>87</v>
      </c>
      <c r="AW636" s="13" t="s">
        <v>33</v>
      </c>
      <c r="AX636" s="13" t="s">
        <v>78</v>
      </c>
      <c r="AY636" s="219" t="s">
        <v>223</v>
      </c>
    </row>
    <row r="637" spans="1:65" s="13" customFormat="1" ht="11.25">
      <c r="B637" s="209"/>
      <c r="C637" s="210"/>
      <c r="D637" s="200" t="s">
        <v>231</v>
      </c>
      <c r="E637" s="211" t="s">
        <v>1</v>
      </c>
      <c r="F637" s="212" t="s">
        <v>278</v>
      </c>
      <c r="G637" s="210"/>
      <c r="H637" s="213">
        <v>27.98</v>
      </c>
      <c r="I637" s="214"/>
      <c r="J637" s="210"/>
      <c r="K637" s="210"/>
      <c r="L637" s="215"/>
      <c r="M637" s="216"/>
      <c r="N637" s="217"/>
      <c r="O637" s="217"/>
      <c r="P637" s="217"/>
      <c r="Q637" s="217"/>
      <c r="R637" s="217"/>
      <c r="S637" s="217"/>
      <c r="T637" s="218"/>
      <c r="AT637" s="219" t="s">
        <v>231</v>
      </c>
      <c r="AU637" s="219" t="s">
        <v>85</v>
      </c>
      <c r="AV637" s="13" t="s">
        <v>87</v>
      </c>
      <c r="AW637" s="13" t="s">
        <v>33</v>
      </c>
      <c r="AX637" s="13" t="s">
        <v>78</v>
      </c>
      <c r="AY637" s="219" t="s">
        <v>223</v>
      </c>
    </row>
    <row r="638" spans="1:65" s="13" customFormat="1" ht="11.25">
      <c r="B638" s="209"/>
      <c r="C638" s="210"/>
      <c r="D638" s="200" t="s">
        <v>231</v>
      </c>
      <c r="E638" s="211" t="s">
        <v>1</v>
      </c>
      <c r="F638" s="212" t="s">
        <v>279</v>
      </c>
      <c r="G638" s="210"/>
      <c r="H638" s="213">
        <v>12.68</v>
      </c>
      <c r="I638" s="214"/>
      <c r="J638" s="210"/>
      <c r="K638" s="210"/>
      <c r="L638" s="215"/>
      <c r="M638" s="216"/>
      <c r="N638" s="217"/>
      <c r="O638" s="217"/>
      <c r="P638" s="217"/>
      <c r="Q638" s="217"/>
      <c r="R638" s="217"/>
      <c r="S638" s="217"/>
      <c r="T638" s="218"/>
      <c r="AT638" s="219" t="s">
        <v>231</v>
      </c>
      <c r="AU638" s="219" t="s">
        <v>85</v>
      </c>
      <c r="AV638" s="13" t="s">
        <v>87</v>
      </c>
      <c r="AW638" s="13" t="s">
        <v>33</v>
      </c>
      <c r="AX638" s="13" t="s">
        <v>78</v>
      </c>
      <c r="AY638" s="219" t="s">
        <v>223</v>
      </c>
    </row>
    <row r="639" spans="1:65" s="14" customFormat="1" ht="11.25">
      <c r="B639" s="220"/>
      <c r="C639" s="221"/>
      <c r="D639" s="200" t="s">
        <v>231</v>
      </c>
      <c r="E639" s="222" t="s">
        <v>1</v>
      </c>
      <c r="F639" s="223" t="s">
        <v>237</v>
      </c>
      <c r="G639" s="221"/>
      <c r="H639" s="224">
        <v>123.58</v>
      </c>
      <c r="I639" s="225"/>
      <c r="J639" s="221"/>
      <c r="K639" s="221"/>
      <c r="L639" s="226"/>
      <c r="M639" s="227"/>
      <c r="N639" s="228"/>
      <c r="O639" s="228"/>
      <c r="P639" s="228"/>
      <c r="Q639" s="228"/>
      <c r="R639" s="228"/>
      <c r="S639" s="228"/>
      <c r="T639" s="229"/>
      <c r="AT639" s="230" t="s">
        <v>231</v>
      </c>
      <c r="AU639" s="230" t="s">
        <v>85</v>
      </c>
      <c r="AV639" s="14" t="s">
        <v>229</v>
      </c>
      <c r="AW639" s="14" t="s">
        <v>33</v>
      </c>
      <c r="AX639" s="14" t="s">
        <v>85</v>
      </c>
      <c r="AY639" s="230" t="s">
        <v>223</v>
      </c>
    </row>
    <row r="640" spans="1:65" s="2" customFormat="1" ht="24.2" customHeight="1">
      <c r="A640" s="34"/>
      <c r="B640" s="35"/>
      <c r="C640" s="185" t="s">
        <v>871</v>
      </c>
      <c r="D640" s="185" t="s">
        <v>224</v>
      </c>
      <c r="E640" s="186" t="s">
        <v>872</v>
      </c>
      <c r="F640" s="187" t="s">
        <v>873</v>
      </c>
      <c r="G640" s="188" t="s">
        <v>874</v>
      </c>
      <c r="H640" s="256"/>
      <c r="I640" s="190"/>
      <c r="J640" s="191">
        <f>ROUND(I640*H640,2)</f>
        <v>0</v>
      </c>
      <c r="K640" s="187" t="s">
        <v>228</v>
      </c>
      <c r="L640" s="39"/>
      <c r="M640" s="192" t="s">
        <v>1</v>
      </c>
      <c r="N640" s="193" t="s">
        <v>43</v>
      </c>
      <c r="O640" s="71"/>
      <c r="P640" s="194">
        <f>O640*H640</f>
        <v>0</v>
      </c>
      <c r="Q640" s="194">
        <v>0</v>
      </c>
      <c r="R640" s="194">
        <f>Q640*H640</f>
        <v>0</v>
      </c>
      <c r="S640" s="194">
        <v>0</v>
      </c>
      <c r="T640" s="195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96" t="s">
        <v>318</v>
      </c>
      <c r="AT640" s="196" t="s">
        <v>224</v>
      </c>
      <c r="AU640" s="196" t="s">
        <v>85</v>
      </c>
      <c r="AY640" s="17" t="s">
        <v>223</v>
      </c>
      <c r="BE640" s="197">
        <f>IF(N640="základní",J640,0)</f>
        <v>0</v>
      </c>
      <c r="BF640" s="197">
        <f>IF(N640="snížená",J640,0)</f>
        <v>0</v>
      </c>
      <c r="BG640" s="197">
        <f>IF(N640="zákl. přenesená",J640,0)</f>
        <v>0</v>
      </c>
      <c r="BH640" s="197">
        <f>IF(N640="sníž. přenesená",J640,0)</f>
        <v>0</v>
      </c>
      <c r="BI640" s="197">
        <f>IF(N640="nulová",J640,0)</f>
        <v>0</v>
      </c>
      <c r="BJ640" s="17" t="s">
        <v>85</v>
      </c>
      <c r="BK640" s="197">
        <f>ROUND(I640*H640,2)</f>
        <v>0</v>
      </c>
      <c r="BL640" s="17" t="s">
        <v>318</v>
      </c>
      <c r="BM640" s="196" t="s">
        <v>875</v>
      </c>
    </row>
    <row r="641" spans="1:65" s="11" customFormat="1" ht="25.9" customHeight="1">
      <c r="B641" s="171"/>
      <c r="C641" s="172"/>
      <c r="D641" s="173" t="s">
        <v>77</v>
      </c>
      <c r="E641" s="174" t="s">
        <v>876</v>
      </c>
      <c r="F641" s="174" t="s">
        <v>877</v>
      </c>
      <c r="G641" s="172"/>
      <c r="H641" s="172"/>
      <c r="I641" s="175"/>
      <c r="J641" s="176">
        <f>BK641</f>
        <v>0</v>
      </c>
      <c r="K641" s="172"/>
      <c r="L641" s="177"/>
      <c r="M641" s="178"/>
      <c r="N641" s="179"/>
      <c r="O641" s="179"/>
      <c r="P641" s="180">
        <f>SUM(P642:P673)</f>
        <v>0</v>
      </c>
      <c r="Q641" s="179"/>
      <c r="R641" s="180">
        <f>SUM(R642:R673)</f>
        <v>5.2157155600000005</v>
      </c>
      <c r="S641" s="179"/>
      <c r="T641" s="181">
        <f>SUM(T642:T673)</f>
        <v>0</v>
      </c>
      <c r="AR641" s="182" t="s">
        <v>87</v>
      </c>
      <c r="AT641" s="183" t="s">
        <v>77</v>
      </c>
      <c r="AU641" s="183" t="s">
        <v>78</v>
      </c>
      <c r="AY641" s="182" t="s">
        <v>223</v>
      </c>
      <c r="BK641" s="184">
        <f>SUM(BK642:BK673)</f>
        <v>0</v>
      </c>
    </row>
    <row r="642" spans="1:65" s="2" customFormat="1" ht="24.2" customHeight="1">
      <c r="A642" s="34"/>
      <c r="B642" s="35"/>
      <c r="C642" s="185" t="s">
        <v>878</v>
      </c>
      <c r="D642" s="185" t="s">
        <v>224</v>
      </c>
      <c r="E642" s="186" t="s">
        <v>879</v>
      </c>
      <c r="F642" s="187" t="s">
        <v>880</v>
      </c>
      <c r="G642" s="188" t="s">
        <v>146</v>
      </c>
      <c r="H642" s="189">
        <v>144.54</v>
      </c>
      <c r="I642" s="190"/>
      <c r="J642" s="191">
        <f>ROUND(I642*H642,2)</f>
        <v>0</v>
      </c>
      <c r="K642" s="187" t="s">
        <v>228</v>
      </c>
      <c r="L642" s="39"/>
      <c r="M642" s="192" t="s">
        <v>1</v>
      </c>
      <c r="N642" s="193" t="s">
        <v>43</v>
      </c>
      <c r="O642" s="71"/>
      <c r="P642" s="194">
        <f>O642*H642</f>
        <v>0</v>
      </c>
      <c r="Q642" s="194">
        <v>0</v>
      </c>
      <c r="R642" s="194">
        <f>Q642*H642</f>
        <v>0</v>
      </c>
      <c r="S642" s="194">
        <v>0</v>
      </c>
      <c r="T642" s="195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96" t="s">
        <v>318</v>
      </c>
      <c r="AT642" s="196" t="s">
        <v>224</v>
      </c>
      <c r="AU642" s="196" t="s">
        <v>85</v>
      </c>
      <c r="AY642" s="17" t="s">
        <v>223</v>
      </c>
      <c r="BE642" s="197">
        <f>IF(N642="základní",J642,0)</f>
        <v>0</v>
      </c>
      <c r="BF642" s="197">
        <f>IF(N642="snížená",J642,0)</f>
        <v>0</v>
      </c>
      <c r="BG642" s="197">
        <f>IF(N642="zákl. přenesená",J642,0)</f>
        <v>0</v>
      </c>
      <c r="BH642" s="197">
        <f>IF(N642="sníž. přenesená",J642,0)</f>
        <v>0</v>
      </c>
      <c r="BI642" s="197">
        <f>IF(N642="nulová",J642,0)</f>
        <v>0</v>
      </c>
      <c r="BJ642" s="17" t="s">
        <v>85</v>
      </c>
      <c r="BK642" s="197">
        <f>ROUND(I642*H642,2)</f>
        <v>0</v>
      </c>
      <c r="BL642" s="17" t="s">
        <v>318</v>
      </c>
      <c r="BM642" s="196" t="s">
        <v>881</v>
      </c>
    </row>
    <row r="643" spans="1:65" s="12" customFormat="1" ht="11.25">
      <c r="B643" s="198"/>
      <c r="C643" s="199"/>
      <c r="D643" s="200" t="s">
        <v>231</v>
      </c>
      <c r="E643" s="201" t="s">
        <v>1</v>
      </c>
      <c r="F643" s="202" t="s">
        <v>882</v>
      </c>
      <c r="G643" s="199"/>
      <c r="H643" s="201" t="s">
        <v>1</v>
      </c>
      <c r="I643" s="203"/>
      <c r="J643" s="199"/>
      <c r="K643" s="199"/>
      <c r="L643" s="204"/>
      <c r="M643" s="205"/>
      <c r="N643" s="206"/>
      <c r="O643" s="206"/>
      <c r="P643" s="206"/>
      <c r="Q643" s="206"/>
      <c r="R643" s="206"/>
      <c r="S643" s="206"/>
      <c r="T643" s="207"/>
      <c r="AT643" s="208" t="s">
        <v>231</v>
      </c>
      <c r="AU643" s="208" t="s">
        <v>85</v>
      </c>
      <c r="AV643" s="12" t="s">
        <v>85</v>
      </c>
      <c r="AW643" s="12" t="s">
        <v>33</v>
      </c>
      <c r="AX643" s="12" t="s">
        <v>78</v>
      </c>
      <c r="AY643" s="208" t="s">
        <v>223</v>
      </c>
    </row>
    <row r="644" spans="1:65" s="12" customFormat="1" ht="11.25">
      <c r="B644" s="198"/>
      <c r="C644" s="199"/>
      <c r="D644" s="200" t="s">
        <v>231</v>
      </c>
      <c r="E644" s="201" t="s">
        <v>1</v>
      </c>
      <c r="F644" s="202" t="s">
        <v>883</v>
      </c>
      <c r="G644" s="199"/>
      <c r="H644" s="201" t="s">
        <v>1</v>
      </c>
      <c r="I644" s="203"/>
      <c r="J644" s="199"/>
      <c r="K644" s="199"/>
      <c r="L644" s="204"/>
      <c r="M644" s="205"/>
      <c r="N644" s="206"/>
      <c r="O644" s="206"/>
      <c r="P644" s="206"/>
      <c r="Q644" s="206"/>
      <c r="R644" s="206"/>
      <c r="S644" s="206"/>
      <c r="T644" s="207"/>
      <c r="AT644" s="208" t="s">
        <v>231</v>
      </c>
      <c r="AU644" s="208" t="s">
        <v>85</v>
      </c>
      <c r="AV644" s="12" t="s">
        <v>85</v>
      </c>
      <c r="AW644" s="12" t="s">
        <v>33</v>
      </c>
      <c r="AX644" s="12" t="s">
        <v>78</v>
      </c>
      <c r="AY644" s="208" t="s">
        <v>223</v>
      </c>
    </row>
    <row r="645" spans="1:65" s="13" customFormat="1" ht="11.25">
      <c r="B645" s="209"/>
      <c r="C645" s="210"/>
      <c r="D645" s="200" t="s">
        <v>231</v>
      </c>
      <c r="E645" s="211" t="s">
        <v>1</v>
      </c>
      <c r="F645" s="212" t="s">
        <v>884</v>
      </c>
      <c r="G645" s="210"/>
      <c r="H645" s="213">
        <v>144.54</v>
      </c>
      <c r="I645" s="214"/>
      <c r="J645" s="210"/>
      <c r="K645" s="210"/>
      <c r="L645" s="215"/>
      <c r="M645" s="216"/>
      <c r="N645" s="217"/>
      <c r="O645" s="217"/>
      <c r="P645" s="217"/>
      <c r="Q645" s="217"/>
      <c r="R645" s="217"/>
      <c r="S645" s="217"/>
      <c r="T645" s="218"/>
      <c r="AT645" s="219" t="s">
        <v>231</v>
      </c>
      <c r="AU645" s="219" t="s">
        <v>85</v>
      </c>
      <c r="AV645" s="13" t="s">
        <v>87</v>
      </c>
      <c r="AW645" s="13" t="s">
        <v>33</v>
      </c>
      <c r="AX645" s="13" t="s">
        <v>85</v>
      </c>
      <c r="AY645" s="219" t="s">
        <v>223</v>
      </c>
    </row>
    <row r="646" spans="1:65" s="2" customFormat="1" ht="24.2" customHeight="1">
      <c r="A646" s="34"/>
      <c r="B646" s="35"/>
      <c r="C646" s="185" t="s">
        <v>885</v>
      </c>
      <c r="D646" s="185" t="s">
        <v>224</v>
      </c>
      <c r="E646" s="186" t="s">
        <v>886</v>
      </c>
      <c r="F646" s="187" t="s">
        <v>887</v>
      </c>
      <c r="G646" s="188" t="s">
        <v>146</v>
      </c>
      <c r="H646" s="189">
        <v>406.88</v>
      </c>
      <c r="I646" s="190"/>
      <c r="J646" s="191">
        <f>ROUND(I646*H646,2)</f>
        <v>0</v>
      </c>
      <c r="K646" s="187" t="s">
        <v>228</v>
      </c>
      <c r="L646" s="39"/>
      <c r="M646" s="192" t="s">
        <v>1</v>
      </c>
      <c r="N646" s="193" t="s">
        <v>43</v>
      </c>
      <c r="O646" s="71"/>
      <c r="P646" s="194">
        <f>O646*H646</f>
        <v>0</v>
      </c>
      <c r="Q646" s="194">
        <v>4.2000000000000002E-4</v>
      </c>
      <c r="R646" s="194">
        <f>Q646*H646</f>
        <v>0.1708896</v>
      </c>
      <c r="S646" s="194">
        <v>0</v>
      </c>
      <c r="T646" s="195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96" t="s">
        <v>318</v>
      </c>
      <c r="AT646" s="196" t="s">
        <v>224</v>
      </c>
      <c r="AU646" s="196" t="s">
        <v>85</v>
      </c>
      <c r="AY646" s="17" t="s">
        <v>223</v>
      </c>
      <c r="BE646" s="197">
        <f>IF(N646="základní",J646,0)</f>
        <v>0</v>
      </c>
      <c r="BF646" s="197">
        <f>IF(N646="snížená",J646,0)</f>
        <v>0</v>
      </c>
      <c r="BG646" s="197">
        <f>IF(N646="zákl. přenesená",J646,0)</f>
        <v>0</v>
      </c>
      <c r="BH646" s="197">
        <f>IF(N646="sníž. přenesená",J646,0)</f>
        <v>0</v>
      </c>
      <c r="BI646" s="197">
        <f>IF(N646="nulová",J646,0)</f>
        <v>0</v>
      </c>
      <c r="BJ646" s="17" t="s">
        <v>85</v>
      </c>
      <c r="BK646" s="197">
        <f>ROUND(I646*H646,2)</f>
        <v>0</v>
      </c>
      <c r="BL646" s="17" t="s">
        <v>318</v>
      </c>
      <c r="BM646" s="196" t="s">
        <v>888</v>
      </c>
    </row>
    <row r="647" spans="1:65" s="12" customFormat="1" ht="11.25">
      <c r="B647" s="198"/>
      <c r="C647" s="199"/>
      <c r="D647" s="200" t="s">
        <v>231</v>
      </c>
      <c r="E647" s="201" t="s">
        <v>1</v>
      </c>
      <c r="F647" s="202" t="s">
        <v>882</v>
      </c>
      <c r="G647" s="199"/>
      <c r="H647" s="201" t="s">
        <v>1</v>
      </c>
      <c r="I647" s="203"/>
      <c r="J647" s="199"/>
      <c r="K647" s="199"/>
      <c r="L647" s="204"/>
      <c r="M647" s="205"/>
      <c r="N647" s="206"/>
      <c r="O647" s="206"/>
      <c r="P647" s="206"/>
      <c r="Q647" s="206"/>
      <c r="R647" s="206"/>
      <c r="S647" s="206"/>
      <c r="T647" s="207"/>
      <c r="AT647" s="208" t="s">
        <v>231</v>
      </c>
      <c r="AU647" s="208" t="s">
        <v>85</v>
      </c>
      <c r="AV647" s="12" t="s">
        <v>85</v>
      </c>
      <c r="AW647" s="12" t="s">
        <v>33</v>
      </c>
      <c r="AX647" s="12" t="s">
        <v>78</v>
      </c>
      <c r="AY647" s="208" t="s">
        <v>223</v>
      </c>
    </row>
    <row r="648" spans="1:65" s="12" customFormat="1" ht="11.25">
      <c r="B648" s="198"/>
      <c r="C648" s="199"/>
      <c r="D648" s="200" t="s">
        <v>231</v>
      </c>
      <c r="E648" s="201" t="s">
        <v>1</v>
      </c>
      <c r="F648" s="202" t="s">
        <v>889</v>
      </c>
      <c r="G648" s="199"/>
      <c r="H648" s="201" t="s">
        <v>1</v>
      </c>
      <c r="I648" s="203"/>
      <c r="J648" s="199"/>
      <c r="K648" s="199"/>
      <c r="L648" s="204"/>
      <c r="M648" s="205"/>
      <c r="N648" s="206"/>
      <c r="O648" s="206"/>
      <c r="P648" s="206"/>
      <c r="Q648" s="206"/>
      <c r="R648" s="206"/>
      <c r="S648" s="206"/>
      <c r="T648" s="207"/>
      <c r="AT648" s="208" t="s">
        <v>231</v>
      </c>
      <c r="AU648" s="208" t="s">
        <v>85</v>
      </c>
      <c r="AV648" s="12" t="s">
        <v>85</v>
      </c>
      <c r="AW648" s="12" t="s">
        <v>33</v>
      </c>
      <c r="AX648" s="12" t="s">
        <v>78</v>
      </c>
      <c r="AY648" s="208" t="s">
        <v>223</v>
      </c>
    </row>
    <row r="649" spans="1:65" s="13" customFormat="1" ht="11.25">
      <c r="B649" s="209"/>
      <c r="C649" s="210"/>
      <c r="D649" s="200" t="s">
        <v>231</v>
      </c>
      <c r="E649" s="211" t="s">
        <v>1</v>
      </c>
      <c r="F649" s="212" t="s">
        <v>890</v>
      </c>
      <c r="G649" s="210"/>
      <c r="H649" s="213">
        <v>406.88</v>
      </c>
      <c r="I649" s="214"/>
      <c r="J649" s="210"/>
      <c r="K649" s="210"/>
      <c r="L649" s="215"/>
      <c r="M649" s="216"/>
      <c r="N649" s="217"/>
      <c r="O649" s="217"/>
      <c r="P649" s="217"/>
      <c r="Q649" s="217"/>
      <c r="R649" s="217"/>
      <c r="S649" s="217"/>
      <c r="T649" s="218"/>
      <c r="AT649" s="219" t="s">
        <v>231</v>
      </c>
      <c r="AU649" s="219" t="s">
        <v>85</v>
      </c>
      <c r="AV649" s="13" t="s">
        <v>87</v>
      </c>
      <c r="AW649" s="13" t="s">
        <v>33</v>
      </c>
      <c r="AX649" s="13" t="s">
        <v>85</v>
      </c>
      <c r="AY649" s="219" t="s">
        <v>223</v>
      </c>
    </row>
    <row r="650" spans="1:65" s="2" customFormat="1" ht="24.2" customHeight="1">
      <c r="A650" s="34"/>
      <c r="B650" s="35"/>
      <c r="C650" s="231" t="s">
        <v>891</v>
      </c>
      <c r="D650" s="231" t="s">
        <v>268</v>
      </c>
      <c r="E650" s="232" t="s">
        <v>892</v>
      </c>
      <c r="F650" s="233" t="s">
        <v>893</v>
      </c>
      <c r="G650" s="234" t="s">
        <v>146</v>
      </c>
      <c r="H650" s="235">
        <v>562.44799999999998</v>
      </c>
      <c r="I650" s="236"/>
      <c r="J650" s="237">
        <f>ROUND(I650*H650,2)</f>
        <v>0</v>
      </c>
      <c r="K650" s="233" t="s">
        <v>228</v>
      </c>
      <c r="L650" s="238"/>
      <c r="M650" s="239" t="s">
        <v>1</v>
      </c>
      <c r="N650" s="240" t="s">
        <v>43</v>
      </c>
      <c r="O650" s="71"/>
      <c r="P650" s="194">
        <f>O650*H650</f>
        <v>0</v>
      </c>
      <c r="Q650" s="194">
        <v>5.5999999999999999E-3</v>
      </c>
      <c r="R650" s="194">
        <f>Q650*H650</f>
        <v>3.1497088</v>
      </c>
      <c r="S650" s="194">
        <v>0</v>
      </c>
      <c r="T650" s="195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96" t="s">
        <v>482</v>
      </c>
      <c r="AT650" s="196" t="s">
        <v>268</v>
      </c>
      <c r="AU650" s="196" t="s">
        <v>85</v>
      </c>
      <c r="AY650" s="17" t="s">
        <v>223</v>
      </c>
      <c r="BE650" s="197">
        <f>IF(N650="základní",J650,0)</f>
        <v>0</v>
      </c>
      <c r="BF650" s="197">
        <f>IF(N650="snížená",J650,0)</f>
        <v>0</v>
      </c>
      <c r="BG650" s="197">
        <f>IF(N650="zákl. přenesená",J650,0)</f>
        <v>0</v>
      </c>
      <c r="BH650" s="197">
        <f>IF(N650="sníž. přenesená",J650,0)</f>
        <v>0</v>
      </c>
      <c r="BI650" s="197">
        <f>IF(N650="nulová",J650,0)</f>
        <v>0</v>
      </c>
      <c r="BJ650" s="17" t="s">
        <v>85</v>
      </c>
      <c r="BK650" s="197">
        <f>ROUND(I650*H650,2)</f>
        <v>0</v>
      </c>
      <c r="BL650" s="17" t="s">
        <v>318</v>
      </c>
      <c r="BM650" s="196" t="s">
        <v>894</v>
      </c>
    </row>
    <row r="651" spans="1:65" s="12" customFormat="1" ht="11.25">
      <c r="B651" s="198"/>
      <c r="C651" s="199"/>
      <c r="D651" s="200" t="s">
        <v>231</v>
      </c>
      <c r="E651" s="201" t="s">
        <v>1</v>
      </c>
      <c r="F651" s="202" t="s">
        <v>882</v>
      </c>
      <c r="G651" s="199"/>
      <c r="H651" s="201" t="s">
        <v>1</v>
      </c>
      <c r="I651" s="203"/>
      <c r="J651" s="199"/>
      <c r="K651" s="199"/>
      <c r="L651" s="204"/>
      <c r="M651" s="205"/>
      <c r="N651" s="206"/>
      <c r="O651" s="206"/>
      <c r="P651" s="206"/>
      <c r="Q651" s="206"/>
      <c r="R651" s="206"/>
      <c r="S651" s="206"/>
      <c r="T651" s="207"/>
      <c r="AT651" s="208" t="s">
        <v>231</v>
      </c>
      <c r="AU651" s="208" t="s">
        <v>85</v>
      </c>
      <c r="AV651" s="12" t="s">
        <v>85</v>
      </c>
      <c r="AW651" s="12" t="s">
        <v>33</v>
      </c>
      <c r="AX651" s="12" t="s">
        <v>78</v>
      </c>
      <c r="AY651" s="208" t="s">
        <v>223</v>
      </c>
    </row>
    <row r="652" spans="1:65" s="12" customFormat="1" ht="11.25">
      <c r="B652" s="198"/>
      <c r="C652" s="199"/>
      <c r="D652" s="200" t="s">
        <v>231</v>
      </c>
      <c r="E652" s="201" t="s">
        <v>1</v>
      </c>
      <c r="F652" s="202" t="s">
        <v>883</v>
      </c>
      <c r="G652" s="199"/>
      <c r="H652" s="201" t="s">
        <v>1</v>
      </c>
      <c r="I652" s="203"/>
      <c r="J652" s="199"/>
      <c r="K652" s="199"/>
      <c r="L652" s="204"/>
      <c r="M652" s="205"/>
      <c r="N652" s="206"/>
      <c r="O652" s="206"/>
      <c r="P652" s="206"/>
      <c r="Q652" s="206"/>
      <c r="R652" s="206"/>
      <c r="S652" s="206"/>
      <c r="T652" s="207"/>
      <c r="AT652" s="208" t="s">
        <v>231</v>
      </c>
      <c r="AU652" s="208" t="s">
        <v>85</v>
      </c>
      <c r="AV652" s="12" t="s">
        <v>85</v>
      </c>
      <c r="AW652" s="12" t="s">
        <v>33</v>
      </c>
      <c r="AX652" s="12" t="s">
        <v>78</v>
      </c>
      <c r="AY652" s="208" t="s">
        <v>223</v>
      </c>
    </row>
    <row r="653" spans="1:65" s="13" customFormat="1" ht="11.25">
      <c r="B653" s="209"/>
      <c r="C653" s="210"/>
      <c r="D653" s="200" t="s">
        <v>231</v>
      </c>
      <c r="E653" s="211" t="s">
        <v>1</v>
      </c>
      <c r="F653" s="212" t="s">
        <v>884</v>
      </c>
      <c r="G653" s="210"/>
      <c r="H653" s="213">
        <v>144.54</v>
      </c>
      <c r="I653" s="214"/>
      <c r="J653" s="210"/>
      <c r="K653" s="210"/>
      <c r="L653" s="215"/>
      <c r="M653" s="216"/>
      <c r="N653" s="217"/>
      <c r="O653" s="217"/>
      <c r="P653" s="217"/>
      <c r="Q653" s="217"/>
      <c r="R653" s="217"/>
      <c r="S653" s="217"/>
      <c r="T653" s="218"/>
      <c r="AT653" s="219" t="s">
        <v>231</v>
      </c>
      <c r="AU653" s="219" t="s">
        <v>85</v>
      </c>
      <c r="AV653" s="13" t="s">
        <v>87</v>
      </c>
      <c r="AW653" s="13" t="s">
        <v>33</v>
      </c>
      <c r="AX653" s="13" t="s">
        <v>78</v>
      </c>
      <c r="AY653" s="219" t="s">
        <v>223</v>
      </c>
    </row>
    <row r="654" spans="1:65" s="12" customFormat="1" ht="11.25">
      <c r="B654" s="198"/>
      <c r="C654" s="199"/>
      <c r="D654" s="200" t="s">
        <v>231</v>
      </c>
      <c r="E654" s="201" t="s">
        <v>1</v>
      </c>
      <c r="F654" s="202" t="s">
        <v>882</v>
      </c>
      <c r="G654" s="199"/>
      <c r="H654" s="201" t="s">
        <v>1</v>
      </c>
      <c r="I654" s="203"/>
      <c r="J654" s="199"/>
      <c r="K654" s="199"/>
      <c r="L654" s="204"/>
      <c r="M654" s="205"/>
      <c r="N654" s="206"/>
      <c r="O654" s="206"/>
      <c r="P654" s="206"/>
      <c r="Q654" s="206"/>
      <c r="R654" s="206"/>
      <c r="S654" s="206"/>
      <c r="T654" s="207"/>
      <c r="AT654" s="208" t="s">
        <v>231</v>
      </c>
      <c r="AU654" s="208" t="s">
        <v>85</v>
      </c>
      <c r="AV654" s="12" t="s">
        <v>85</v>
      </c>
      <c r="AW654" s="12" t="s">
        <v>33</v>
      </c>
      <c r="AX654" s="12" t="s">
        <v>78</v>
      </c>
      <c r="AY654" s="208" t="s">
        <v>223</v>
      </c>
    </row>
    <row r="655" spans="1:65" s="12" customFormat="1" ht="11.25">
      <c r="B655" s="198"/>
      <c r="C655" s="199"/>
      <c r="D655" s="200" t="s">
        <v>231</v>
      </c>
      <c r="E655" s="201" t="s">
        <v>1</v>
      </c>
      <c r="F655" s="202" t="s">
        <v>889</v>
      </c>
      <c r="G655" s="199"/>
      <c r="H655" s="201" t="s">
        <v>1</v>
      </c>
      <c r="I655" s="203"/>
      <c r="J655" s="199"/>
      <c r="K655" s="199"/>
      <c r="L655" s="204"/>
      <c r="M655" s="205"/>
      <c r="N655" s="206"/>
      <c r="O655" s="206"/>
      <c r="P655" s="206"/>
      <c r="Q655" s="206"/>
      <c r="R655" s="206"/>
      <c r="S655" s="206"/>
      <c r="T655" s="207"/>
      <c r="AT655" s="208" t="s">
        <v>231</v>
      </c>
      <c r="AU655" s="208" t="s">
        <v>85</v>
      </c>
      <c r="AV655" s="12" t="s">
        <v>85</v>
      </c>
      <c r="AW655" s="12" t="s">
        <v>33</v>
      </c>
      <c r="AX655" s="12" t="s">
        <v>78</v>
      </c>
      <c r="AY655" s="208" t="s">
        <v>223</v>
      </c>
    </row>
    <row r="656" spans="1:65" s="13" customFormat="1" ht="11.25">
      <c r="B656" s="209"/>
      <c r="C656" s="210"/>
      <c r="D656" s="200" t="s">
        <v>231</v>
      </c>
      <c r="E656" s="211" t="s">
        <v>1</v>
      </c>
      <c r="F656" s="212" t="s">
        <v>890</v>
      </c>
      <c r="G656" s="210"/>
      <c r="H656" s="213">
        <v>406.88</v>
      </c>
      <c r="I656" s="214"/>
      <c r="J656" s="210"/>
      <c r="K656" s="210"/>
      <c r="L656" s="215"/>
      <c r="M656" s="216"/>
      <c r="N656" s="217"/>
      <c r="O656" s="217"/>
      <c r="P656" s="217"/>
      <c r="Q656" s="217"/>
      <c r="R656" s="217"/>
      <c r="S656" s="217"/>
      <c r="T656" s="218"/>
      <c r="AT656" s="219" t="s">
        <v>231</v>
      </c>
      <c r="AU656" s="219" t="s">
        <v>85</v>
      </c>
      <c r="AV656" s="13" t="s">
        <v>87</v>
      </c>
      <c r="AW656" s="13" t="s">
        <v>33</v>
      </c>
      <c r="AX656" s="13" t="s">
        <v>78</v>
      </c>
      <c r="AY656" s="219" t="s">
        <v>223</v>
      </c>
    </row>
    <row r="657" spans="1:65" s="14" customFormat="1" ht="11.25">
      <c r="B657" s="220"/>
      <c r="C657" s="221"/>
      <c r="D657" s="200" t="s">
        <v>231</v>
      </c>
      <c r="E657" s="222" t="s">
        <v>1</v>
      </c>
      <c r="F657" s="223" t="s">
        <v>237</v>
      </c>
      <c r="G657" s="221"/>
      <c r="H657" s="224">
        <v>551.41999999999996</v>
      </c>
      <c r="I657" s="225"/>
      <c r="J657" s="221"/>
      <c r="K657" s="221"/>
      <c r="L657" s="226"/>
      <c r="M657" s="227"/>
      <c r="N657" s="228"/>
      <c r="O657" s="228"/>
      <c r="P657" s="228"/>
      <c r="Q657" s="228"/>
      <c r="R657" s="228"/>
      <c r="S657" s="228"/>
      <c r="T657" s="229"/>
      <c r="AT657" s="230" t="s">
        <v>231</v>
      </c>
      <c r="AU657" s="230" t="s">
        <v>85</v>
      </c>
      <c r="AV657" s="14" t="s">
        <v>229</v>
      </c>
      <c r="AW657" s="14" t="s">
        <v>33</v>
      </c>
      <c r="AX657" s="14" t="s">
        <v>85</v>
      </c>
      <c r="AY657" s="230" t="s">
        <v>223</v>
      </c>
    </row>
    <row r="658" spans="1:65" s="13" customFormat="1" ht="11.25">
      <c r="B658" s="209"/>
      <c r="C658" s="210"/>
      <c r="D658" s="200" t="s">
        <v>231</v>
      </c>
      <c r="E658" s="210"/>
      <c r="F658" s="212" t="s">
        <v>895</v>
      </c>
      <c r="G658" s="210"/>
      <c r="H658" s="213">
        <v>562.44799999999998</v>
      </c>
      <c r="I658" s="214"/>
      <c r="J658" s="210"/>
      <c r="K658" s="210"/>
      <c r="L658" s="215"/>
      <c r="M658" s="216"/>
      <c r="N658" s="217"/>
      <c r="O658" s="217"/>
      <c r="P658" s="217"/>
      <c r="Q658" s="217"/>
      <c r="R658" s="217"/>
      <c r="S658" s="217"/>
      <c r="T658" s="218"/>
      <c r="AT658" s="219" t="s">
        <v>231</v>
      </c>
      <c r="AU658" s="219" t="s">
        <v>85</v>
      </c>
      <c r="AV658" s="13" t="s">
        <v>87</v>
      </c>
      <c r="AW658" s="13" t="s">
        <v>4</v>
      </c>
      <c r="AX658" s="13" t="s">
        <v>85</v>
      </c>
      <c r="AY658" s="219" t="s">
        <v>223</v>
      </c>
    </row>
    <row r="659" spans="1:65" s="2" customFormat="1" ht="24.2" customHeight="1">
      <c r="A659" s="34"/>
      <c r="B659" s="35"/>
      <c r="C659" s="185" t="s">
        <v>896</v>
      </c>
      <c r="D659" s="185" t="s">
        <v>224</v>
      </c>
      <c r="E659" s="186" t="s">
        <v>897</v>
      </c>
      <c r="F659" s="187" t="s">
        <v>898</v>
      </c>
      <c r="G659" s="188" t="s">
        <v>146</v>
      </c>
      <c r="H659" s="189">
        <v>221.55</v>
      </c>
      <c r="I659" s="190"/>
      <c r="J659" s="191">
        <f>ROUND(I659*H659,2)</f>
        <v>0</v>
      </c>
      <c r="K659" s="187" t="s">
        <v>228</v>
      </c>
      <c r="L659" s="39"/>
      <c r="M659" s="192" t="s">
        <v>1</v>
      </c>
      <c r="N659" s="193" t="s">
        <v>43</v>
      </c>
      <c r="O659" s="71"/>
      <c r="P659" s="194">
        <f>O659*H659</f>
        <v>0</v>
      </c>
      <c r="Q659" s="194">
        <v>0</v>
      </c>
      <c r="R659" s="194">
        <f>Q659*H659</f>
        <v>0</v>
      </c>
      <c r="S659" s="194">
        <v>0</v>
      </c>
      <c r="T659" s="195">
        <f>S659*H659</f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96" t="s">
        <v>318</v>
      </c>
      <c r="AT659" s="196" t="s">
        <v>224</v>
      </c>
      <c r="AU659" s="196" t="s">
        <v>85</v>
      </c>
      <c r="AY659" s="17" t="s">
        <v>223</v>
      </c>
      <c r="BE659" s="197">
        <f>IF(N659="základní",J659,0)</f>
        <v>0</v>
      </c>
      <c r="BF659" s="197">
        <f>IF(N659="snížená",J659,0)</f>
        <v>0</v>
      </c>
      <c r="BG659" s="197">
        <f>IF(N659="zákl. přenesená",J659,0)</f>
        <v>0</v>
      </c>
      <c r="BH659" s="197">
        <f>IF(N659="sníž. přenesená",J659,0)</f>
        <v>0</v>
      </c>
      <c r="BI659" s="197">
        <f>IF(N659="nulová",J659,0)</f>
        <v>0</v>
      </c>
      <c r="BJ659" s="17" t="s">
        <v>85</v>
      </c>
      <c r="BK659" s="197">
        <f>ROUND(I659*H659,2)</f>
        <v>0</v>
      </c>
      <c r="BL659" s="17" t="s">
        <v>318</v>
      </c>
      <c r="BM659" s="196" t="s">
        <v>899</v>
      </c>
    </row>
    <row r="660" spans="1:65" s="13" customFormat="1" ht="11.25">
      <c r="B660" s="209"/>
      <c r="C660" s="210"/>
      <c r="D660" s="200" t="s">
        <v>231</v>
      </c>
      <c r="E660" s="211" t="s">
        <v>1</v>
      </c>
      <c r="F660" s="212" t="s">
        <v>157</v>
      </c>
      <c r="G660" s="210"/>
      <c r="H660" s="213">
        <v>221.55</v>
      </c>
      <c r="I660" s="214"/>
      <c r="J660" s="210"/>
      <c r="K660" s="210"/>
      <c r="L660" s="215"/>
      <c r="M660" s="216"/>
      <c r="N660" s="217"/>
      <c r="O660" s="217"/>
      <c r="P660" s="217"/>
      <c r="Q660" s="217"/>
      <c r="R660" s="217"/>
      <c r="S660" s="217"/>
      <c r="T660" s="218"/>
      <c r="AT660" s="219" t="s">
        <v>231</v>
      </c>
      <c r="AU660" s="219" t="s">
        <v>85</v>
      </c>
      <c r="AV660" s="13" t="s">
        <v>87</v>
      </c>
      <c r="AW660" s="13" t="s">
        <v>33</v>
      </c>
      <c r="AX660" s="13" t="s">
        <v>85</v>
      </c>
      <c r="AY660" s="219" t="s">
        <v>223</v>
      </c>
    </row>
    <row r="661" spans="1:65" s="2" customFormat="1" ht="24.2" customHeight="1">
      <c r="A661" s="34"/>
      <c r="B661" s="35"/>
      <c r="C661" s="231" t="s">
        <v>900</v>
      </c>
      <c r="D661" s="231" t="s">
        <v>268</v>
      </c>
      <c r="E661" s="232" t="s">
        <v>901</v>
      </c>
      <c r="F661" s="233" t="s">
        <v>902</v>
      </c>
      <c r="G661" s="234" t="s">
        <v>146</v>
      </c>
      <c r="H661" s="235">
        <v>225.98099999999999</v>
      </c>
      <c r="I661" s="236"/>
      <c r="J661" s="237">
        <f>ROUND(I661*H661,2)</f>
        <v>0</v>
      </c>
      <c r="K661" s="233" t="s">
        <v>228</v>
      </c>
      <c r="L661" s="238"/>
      <c r="M661" s="239" t="s">
        <v>1</v>
      </c>
      <c r="N661" s="240" t="s">
        <v>43</v>
      </c>
      <c r="O661" s="71"/>
      <c r="P661" s="194">
        <f>O661*H661</f>
        <v>0</v>
      </c>
      <c r="Q661" s="194">
        <v>3.5000000000000001E-3</v>
      </c>
      <c r="R661" s="194">
        <f>Q661*H661</f>
        <v>0.79093349999999996</v>
      </c>
      <c r="S661" s="194">
        <v>0</v>
      </c>
      <c r="T661" s="195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96" t="s">
        <v>482</v>
      </c>
      <c r="AT661" s="196" t="s">
        <v>268</v>
      </c>
      <c r="AU661" s="196" t="s">
        <v>85</v>
      </c>
      <c r="AY661" s="17" t="s">
        <v>223</v>
      </c>
      <c r="BE661" s="197">
        <f>IF(N661="základní",J661,0)</f>
        <v>0</v>
      </c>
      <c r="BF661" s="197">
        <f>IF(N661="snížená",J661,0)</f>
        <v>0</v>
      </c>
      <c r="BG661" s="197">
        <f>IF(N661="zákl. přenesená",J661,0)</f>
        <v>0</v>
      </c>
      <c r="BH661" s="197">
        <f>IF(N661="sníž. přenesená",J661,0)</f>
        <v>0</v>
      </c>
      <c r="BI661" s="197">
        <f>IF(N661="nulová",J661,0)</f>
        <v>0</v>
      </c>
      <c r="BJ661" s="17" t="s">
        <v>85</v>
      </c>
      <c r="BK661" s="197">
        <f>ROUND(I661*H661,2)</f>
        <v>0</v>
      </c>
      <c r="BL661" s="17" t="s">
        <v>318</v>
      </c>
      <c r="BM661" s="196" t="s">
        <v>903</v>
      </c>
    </row>
    <row r="662" spans="1:65" s="13" customFormat="1" ht="11.25">
      <c r="B662" s="209"/>
      <c r="C662" s="210"/>
      <c r="D662" s="200" t="s">
        <v>231</v>
      </c>
      <c r="E662" s="211" t="s">
        <v>1</v>
      </c>
      <c r="F662" s="212" t="s">
        <v>157</v>
      </c>
      <c r="G662" s="210"/>
      <c r="H662" s="213">
        <v>221.55</v>
      </c>
      <c r="I662" s="214"/>
      <c r="J662" s="210"/>
      <c r="K662" s="210"/>
      <c r="L662" s="215"/>
      <c r="M662" s="216"/>
      <c r="N662" s="217"/>
      <c r="O662" s="217"/>
      <c r="P662" s="217"/>
      <c r="Q662" s="217"/>
      <c r="R662" s="217"/>
      <c r="S662" s="217"/>
      <c r="T662" s="218"/>
      <c r="AT662" s="219" t="s">
        <v>231</v>
      </c>
      <c r="AU662" s="219" t="s">
        <v>85</v>
      </c>
      <c r="AV662" s="13" t="s">
        <v>87</v>
      </c>
      <c r="AW662" s="13" t="s">
        <v>33</v>
      </c>
      <c r="AX662" s="13" t="s">
        <v>85</v>
      </c>
      <c r="AY662" s="219" t="s">
        <v>223</v>
      </c>
    </row>
    <row r="663" spans="1:65" s="13" customFormat="1" ht="11.25">
      <c r="B663" s="209"/>
      <c r="C663" s="210"/>
      <c r="D663" s="200" t="s">
        <v>231</v>
      </c>
      <c r="E663" s="210"/>
      <c r="F663" s="212" t="s">
        <v>904</v>
      </c>
      <c r="G663" s="210"/>
      <c r="H663" s="213">
        <v>225.98099999999999</v>
      </c>
      <c r="I663" s="214"/>
      <c r="J663" s="210"/>
      <c r="K663" s="210"/>
      <c r="L663" s="215"/>
      <c r="M663" s="216"/>
      <c r="N663" s="217"/>
      <c r="O663" s="217"/>
      <c r="P663" s="217"/>
      <c r="Q663" s="217"/>
      <c r="R663" s="217"/>
      <c r="S663" s="217"/>
      <c r="T663" s="218"/>
      <c r="AT663" s="219" t="s">
        <v>231</v>
      </c>
      <c r="AU663" s="219" t="s">
        <v>85</v>
      </c>
      <c r="AV663" s="13" t="s">
        <v>87</v>
      </c>
      <c r="AW663" s="13" t="s">
        <v>4</v>
      </c>
      <c r="AX663" s="13" t="s">
        <v>85</v>
      </c>
      <c r="AY663" s="219" t="s">
        <v>223</v>
      </c>
    </row>
    <row r="664" spans="1:65" s="2" customFormat="1" ht="24.2" customHeight="1">
      <c r="A664" s="34"/>
      <c r="B664" s="35"/>
      <c r="C664" s="185" t="s">
        <v>905</v>
      </c>
      <c r="D664" s="185" t="s">
        <v>224</v>
      </c>
      <c r="E664" s="186" t="s">
        <v>906</v>
      </c>
      <c r="F664" s="187" t="s">
        <v>907</v>
      </c>
      <c r="G664" s="188" t="s">
        <v>146</v>
      </c>
      <c r="H664" s="189">
        <v>123.58</v>
      </c>
      <c r="I664" s="190"/>
      <c r="J664" s="191">
        <f>ROUND(I664*H664,2)</f>
        <v>0</v>
      </c>
      <c r="K664" s="187" t="s">
        <v>228</v>
      </c>
      <c r="L664" s="39"/>
      <c r="M664" s="192" t="s">
        <v>1</v>
      </c>
      <c r="N664" s="193" t="s">
        <v>43</v>
      </c>
      <c r="O664" s="71"/>
      <c r="P664" s="194">
        <f>O664*H664</f>
        <v>0</v>
      </c>
      <c r="Q664" s="194">
        <v>6.0000000000000001E-3</v>
      </c>
      <c r="R664" s="194">
        <f>Q664*H664</f>
        <v>0.74148000000000003</v>
      </c>
      <c r="S664" s="194">
        <v>0</v>
      </c>
      <c r="T664" s="195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96" t="s">
        <v>318</v>
      </c>
      <c r="AT664" s="196" t="s">
        <v>224</v>
      </c>
      <c r="AU664" s="196" t="s">
        <v>85</v>
      </c>
      <c r="AY664" s="17" t="s">
        <v>223</v>
      </c>
      <c r="BE664" s="197">
        <f>IF(N664="základní",J664,0)</f>
        <v>0</v>
      </c>
      <c r="BF664" s="197">
        <f>IF(N664="snížená",J664,0)</f>
        <v>0</v>
      </c>
      <c r="BG664" s="197">
        <f>IF(N664="zákl. přenesená",J664,0)</f>
        <v>0</v>
      </c>
      <c r="BH664" s="197">
        <f>IF(N664="sníž. přenesená",J664,0)</f>
        <v>0</v>
      </c>
      <c r="BI664" s="197">
        <f>IF(N664="nulová",J664,0)</f>
        <v>0</v>
      </c>
      <c r="BJ664" s="17" t="s">
        <v>85</v>
      </c>
      <c r="BK664" s="197">
        <f>ROUND(I664*H664,2)</f>
        <v>0</v>
      </c>
      <c r="BL664" s="17" t="s">
        <v>318</v>
      </c>
      <c r="BM664" s="196" t="s">
        <v>908</v>
      </c>
    </row>
    <row r="665" spans="1:65" s="13" customFormat="1" ht="11.25">
      <c r="B665" s="209"/>
      <c r="C665" s="210"/>
      <c r="D665" s="200" t="s">
        <v>231</v>
      </c>
      <c r="E665" s="211" t="s">
        <v>1</v>
      </c>
      <c r="F665" s="212" t="s">
        <v>165</v>
      </c>
      <c r="G665" s="210"/>
      <c r="H665" s="213">
        <v>123.58</v>
      </c>
      <c r="I665" s="214"/>
      <c r="J665" s="210"/>
      <c r="K665" s="210"/>
      <c r="L665" s="215"/>
      <c r="M665" s="216"/>
      <c r="N665" s="217"/>
      <c r="O665" s="217"/>
      <c r="P665" s="217"/>
      <c r="Q665" s="217"/>
      <c r="R665" s="217"/>
      <c r="S665" s="217"/>
      <c r="T665" s="218"/>
      <c r="AT665" s="219" t="s">
        <v>231</v>
      </c>
      <c r="AU665" s="219" t="s">
        <v>85</v>
      </c>
      <c r="AV665" s="13" t="s">
        <v>87</v>
      </c>
      <c r="AW665" s="13" t="s">
        <v>33</v>
      </c>
      <c r="AX665" s="13" t="s">
        <v>85</v>
      </c>
      <c r="AY665" s="219" t="s">
        <v>223</v>
      </c>
    </row>
    <row r="666" spans="1:65" s="2" customFormat="1" ht="24.2" customHeight="1">
      <c r="A666" s="34"/>
      <c r="B666" s="35"/>
      <c r="C666" s="231" t="s">
        <v>909</v>
      </c>
      <c r="D666" s="231" t="s">
        <v>268</v>
      </c>
      <c r="E666" s="232" t="s">
        <v>910</v>
      </c>
      <c r="F666" s="233" t="s">
        <v>911</v>
      </c>
      <c r="G666" s="234" t="s">
        <v>146</v>
      </c>
      <c r="H666" s="235">
        <v>129.75899999999999</v>
      </c>
      <c r="I666" s="236"/>
      <c r="J666" s="237">
        <f>ROUND(I666*H666,2)</f>
        <v>0</v>
      </c>
      <c r="K666" s="233" t="s">
        <v>228</v>
      </c>
      <c r="L666" s="238"/>
      <c r="M666" s="239" t="s">
        <v>1</v>
      </c>
      <c r="N666" s="240" t="s">
        <v>43</v>
      </c>
      <c r="O666" s="71"/>
      <c r="P666" s="194">
        <f>O666*H666</f>
        <v>0</v>
      </c>
      <c r="Q666" s="194">
        <v>2.3999999999999998E-3</v>
      </c>
      <c r="R666" s="194">
        <f>Q666*H666</f>
        <v>0.31142159999999997</v>
      </c>
      <c r="S666" s="194">
        <v>0</v>
      </c>
      <c r="T666" s="195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96" t="s">
        <v>482</v>
      </c>
      <c r="AT666" s="196" t="s">
        <v>268</v>
      </c>
      <c r="AU666" s="196" t="s">
        <v>85</v>
      </c>
      <c r="AY666" s="17" t="s">
        <v>223</v>
      </c>
      <c r="BE666" s="197">
        <f>IF(N666="základní",J666,0)</f>
        <v>0</v>
      </c>
      <c r="BF666" s="197">
        <f>IF(N666="snížená",J666,0)</f>
        <v>0</v>
      </c>
      <c r="BG666" s="197">
        <f>IF(N666="zákl. přenesená",J666,0)</f>
        <v>0</v>
      </c>
      <c r="BH666" s="197">
        <f>IF(N666="sníž. přenesená",J666,0)</f>
        <v>0</v>
      </c>
      <c r="BI666" s="197">
        <f>IF(N666="nulová",J666,0)</f>
        <v>0</v>
      </c>
      <c r="BJ666" s="17" t="s">
        <v>85</v>
      </c>
      <c r="BK666" s="197">
        <f>ROUND(I666*H666,2)</f>
        <v>0</v>
      </c>
      <c r="BL666" s="17" t="s">
        <v>318</v>
      </c>
      <c r="BM666" s="196" t="s">
        <v>912</v>
      </c>
    </row>
    <row r="667" spans="1:65" s="13" customFormat="1" ht="11.25">
      <c r="B667" s="209"/>
      <c r="C667" s="210"/>
      <c r="D667" s="200" t="s">
        <v>231</v>
      </c>
      <c r="E667" s="211" t="s">
        <v>1</v>
      </c>
      <c r="F667" s="212" t="s">
        <v>165</v>
      </c>
      <c r="G667" s="210"/>
      <c r="H667" s="213">
        <v>123.58</v>
      </c>
      <c r="I667" s="214"/>
      <c r="J667" s="210"/>
      <c r="K667" s="210"/>
      <c r="L667" s="215"/>
      <c r="M667" s="216"/>
      <c r="N667" s="217"/>
      <c r="O667" s="217"/>
      <c r="P667" s="217"/>
      <c r="Q667" s="217"/>
      <c r="R667" s="217"/>
      <c r="S667" s="217"/>
      <c r="T667" s="218"/>
      <c r="AT667" s="219" t="s">
        <v>231</v>
      </c>
      <c r="AU667" s="219" t="s">
        <v>85</v>
      </c>
      <c r="AV667" s="13" t="s">
        <v>87</v>
      </c>
      <c r="AW667" s="13" t="s">
        <v>33</v>
      </c>
      <c r="AX667" s="13" t="s">
        <v>85</v>
      </c>
      <c r="AY667" s="219" t="s">
        <v>223</v>
      </c>
    </row>
    <row r="668" spans="1:65" s="13" customFormat="1" ht="11.25">
      <c r="B668" s="209"/>
      <c r="C668" s="210"/>
      <c r="D668" s="200" t="s">
        <v>231</v>
      </c>
      <c r="E668" s="210"/>
      <c r="F668" s="212" t="s">
        <v>913</v>
      </c>
      <c r="G668" s="210"/>
      <c r="H668" s="213">
        <v>129.75899999999999</v>
      </c>
      <c r="I668" s="214"/>
      <c r="J668" s="210"/>
      <c r="K668" s="210"/>
      <c r="L668" s="215"/>
      <c r="M668" s="216"/>
      <c r="N668" s="217"/>
      <c r="O668" s="217"/>
      <c r="P668" s="217"/>
      <c r="Q668" s="217"/>
      <c r="R668" s="217"/>
      <c r="S668" s="217"/>
      <c r="T668" s="218"/>
      <c r="AT668" s="219" t="s">
        <v>231</v>
      </c>
      <c r="AU668" s="219" t="s">
        <v>85</v>
      </c>
      <c r="AV668" s="13" t="s">
        <v>87</v>
      </c>
      <c r="AW668" s="13" t="s">
        <v>4</v>
      </c>
      <c r="AX668" s="13" t="s">
        <v>85</v>
      </c>
      <c r="AY668" s="219" t="s">
        <v>223</v>
      </c>
    </row>
    <row r="669" spans="1:65" s="2" customFormat="1" ht="24.2" customHeight="1">
      <c r="A669" s="34"/>
      <c r="B669" s="35"/>
      <c r="C669" s="185" t="s">
        <v>914</v>
      </c>
      <c r="D669" s="185" t="s">
        <v>224</v>
      </c>
      <c r="E669" s="186" t="s">
        <v>915</v>
      </c>
      <c r="F669" s="187" t="s">
        <v>916</v>
      </c>
      <c r="G669" s="188" t="s">
        <v>146</v>
      </c>
      <c r="H669" s="189">
        <v>275.70999999999998</v>
      </c>
      <c r="I669" s="190"/>
      <c r="J669" s="191">
        <f>ROUND(I669*H669,2)</f>
        <v>0</v>
      </c>
      <c r="K669" s="187" t="s">
        <v>228</v>
      </c>
      <c r="L669" s="39"/>
      <c r="M669" s="192" t="s">
        <v>1</v>
      </c>
      <c r="N669" s="193" t="s">
        <v>43</v>
      </c>
      <c r="O669" s="71"/>
      <c r="P669" s="194">
        <f>O669*H669</f>
        <v>0</v>
      </c>
      <c r="Q669" s="194">
        <v>1.0000000000000001E-5</v>
      </c>
      <c r="R669" s="194">
        <f>Q669*H669</f>
        <v>2.7571000000000002E-3</v>
      </c>
      <c r="S669" s="194">
        <v>0</v>
      </c>
      <c r="T669" s="195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96" t="s">
        <v>318</v>
      </c>
      <c r="AT669" s="196" t="s">
        <v>224</v>
      </c>
      <c r="AU669" s="196" t="s">
        <v>85</v>
      </c>
      <c r="AY669" s="17" t="s">
        <v>223</v>
      </c>
      <c r="BE669" s="197">
        <f>IF(N669="základní",J669,0)</f>
        <v>0</v>
      </c>
      <c r="BF669" s="197">
        <f>IF(N669="snížená",J669,0)</f>
        <v>0</v>
      </c>
      <c r="BG669" s="197">
        <f>IF(N669="zákl. přenesená",J669,0)</f>
        <v>0</v>
      </c>
      <c r="BH669" s="197">
        <f>IF(N669="sníž. přenesená",J669,0)</f>
        <v>0</v>
      </c>
      <c r="BI669" s="197">
        <f>IF(N669="nulová",J669,0)</f>
        <v>0</v>
      </c>
      <c r="BJ669" s="17" t="s">
        <v>85</v>
      </c>
      <c r="BK669" s="197">
        <f>ROUND(I669*H669,2)</f>
        <v>0</v>
      </c>
      <c r="BL669" s="17" t="s">
        <v>318</v>
      </c>
      <c r="BM669" s="196" t="s">
        <v>917</v>
      </c>
    </row>
    <row r="670" spans="1:65" s="13" customFormat="1" ht="11.25">
      <c r="B670" s="209"/>
      <c r="C670" s="210"/>
      <c r="D670" s="200" t="s">
        <v>231</v>
      </c>
      <c r="E670" s="211" t="s">
        <v>1</v>
      </c>
      <c r="F670" s="212" t="s">
        <v>918</v>
      </c>
      <c r="G670" s="210"/>
      <c r="H670" s="213">
        <v>275.70999999999998</v>
      </c>
      <c r="I670" s="214"/>
      <c r="J670" s="210"/>
      <c r="K670" s="210"/>
      <c r="L670" s="215"/>
      <c r="M670" s="216"/>
      <c r="N670" s="217"/>
      <c r="O670" s="217"/>
      <c r="P670" s="217"/>
      <c r="Q670" s="217"/>
      <c r="R670" s="217"/>
      <c r="S670" s="217"/>
      <c r="T670" s="218"/>
      <c r="AT670" s="219" t="s">
        <v>231</v>
      </c>
      <c r="AU670" s="219" t="s">
        <v>85</v>
      </c>
      <c r="AV670" s="13" t="s">
        <v>87</v>
      </c>
      <c r="AW670" s="13" t="s">
        <v>33</v>
      </c>
      <c r="AX670" s="13" t="s">
        <v>85</v>
      </c>
      <c r="AY670" s="219" t="s">
        <v>223</v>
      </c>
    </row>
    <row r="671" spans="1:65" s="2" customFormat="1" ht="24.2" customHeight="1">
      <c r="A671" s="34"/>
      <c r="B671" s="35"/>
      <c r="C671" s="231" t="s">
        <v>919</v>
      </c>
      <c r="D671" s="231" t="s">
        <v>268</v>
      </c>
      <c r="E671" s="232" t="s">
        <v>920</v>
      </c>
      <c r="F671" s="233" t="s">
        <v>921</v>
      </c>
      <c r="G671" s="234" t="s">
        <v>146</v>
      </c>
      <c r="H671" s="235">
        <v>303.28100000000001</v>
      </c>
      <c r="I671" s="236"/>
      <c r="J671" s="237">
        <f>ROUND(I671*H671,2)</f>
        <v>0</v>
      </c>
      <c r="K671" s="233" t="s">
        <v>228</v>
      </c>
      <c r="L671" s="238"/>
      <c r="M671" s="239" t="s">
        <v>1</v>
      </c>
      <c r="N671" s="240" t="s">
        <v>43</v>
      </c>
      <c r="O671" s="71"/>
      <c r="P671" s="194">
        <f>O671*H671</f>
        <v>0</v>
      </c>
      <c r="Q671" s="194">
        <v>1.6000000000000001E-4</v>
      </c>
      <c r="R671" s="194">
        <f>Q671*H671</f>
        <v>4.8524960000000006E-2</v>
      </c>
      <c r="S671" s="194">
        <v>0</v>
      </c>
      <c r="T671" s="195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96" t="s">
        <v>482</v>
      </c>
      <c r="AT671" s="196" t="s">
        <v>268</v>
      </c>
      <c r="AU671" s="196" t="s">
        <v>85</v>
      </c>
      <c r="AY671" s="17" t="s">
        <v>223</v>
      </c>
      <c r="BE671" s="197">
        <f>IF(N671="základní",J671,0)</f>
        <v>0</v>
      </c>
      <c r="BF671" s="197">
        <f>IF(N671="snížená",J671,0)</f>
        <v>0</v>
      </c>
      <c r="BG671" s="197">
        <f>IF(N671="zákl. přenesená",J671,0)</f>
        <v>0</v>
      </c>
      <c r="BH671" s="197">
        <f>IF(N671="sníž. přenesená",J671,0)</f>
        <v>0</v>
      </c>
      <c r="BI671" s="197">
        <f>IF(N671="nulová",J671,0)</f>
        <v>0</v>
      </c>
      <c r="BJ671" s="17" t="s">
        <v>85</v>
      </c>
      <c r="BK671" s="197">
        <f>ROUND(I671*H671,2)</f>
        <v>0</v>
      </c>
      <c r="BL671" s="17" t="s">
        <v>318</v>
      </c>
      <c r="BM671" s="196" t="s">
        <v>922</v>
      </c>
    </row>
    <row r="672" spans="1:65" s="13" customFormat="1" ht="11.25">
      <c r="B672" s="209"/>
      <c r="C672" s="210"/>
      <c r="D672" s="200" t="s">
        <v>231</v>
      </c>
      <c r="E672" s="210"/>
      <c r="F672" s="212" t="s">
        <v>923</v>
      </c>
      <c r="G672" s="210"/>
      <c r="H672" s="213">
        <v>303.28100000000001</v>
      </c>
      <c r="I672" s="214"/>
      <c r="J672" s="210"/>
      <c r="K672" s="210"/>
      <c r="L672" s="215"/>
      <c r="M672" s="216"/>
      <c r="N672" s="217"/>
      <c r="O672" s="217"/>
      <c r="P672" s="217"/>
      <c r="Q672" s="217"/>
      <c r="R672" s="217"/>
      <c r="S672" s="217"/>
      <c r="T672" s="218"/>
      <c r="AT672" s="219" t="s">
        <v>231</v>
      </c>
      <c r="AU672" s="219" t="s">
        <v>85</v>
      </c>
      <c r="AV672" s="13" t="s">
        <v>87</v>
      </c>
      <c r="AW672" s="13" t="s">
        <v>4</v>
      </c>
      <c r="AX672" s="13" t="s">
        <v>85</v>
      </c>
      <c r="AY672" s="219" t="s">
        <v>223</v>
      </c>
    </row>
    <row r="673" spans="1:65" s="2" customFormat="1" ht="24.2" customHeight="1">
      <c r="A673" s="34"/>
      <c r="B673" s="35"/>
      <c r="C673" s="185" t="s">
        <v>924</v>
      </c>
      <c r="D673" s="185" t="s">
        <v>224</v>
      </c>
      <c r="E673" s="186" t="s">
        <v>925</v>
      </c>
      <c r="F673" s="187" t="s">
        <v>926</v>
      </c>
      <c r="G673" s="188" t="s">
        <v>874</v>
      </c>
      <c r="H673" s="256"/>
      <c r="I673" s="190"/>
      <c r="J673" s="191">
        <f>ROUND(I673*H673,2)</f>
        <v>0</v>
      </c>
      <c r="K673" s="187" t="s">
        <v>228</v>
      </c>
      <c r="L673" s="39"/>
      <c r="M673" s="192" t="s">
        <v>1</v>
      </c>
      <c r="N673" s="193" t="s">
        <v>43</v>
      </c>
      <c r="O673" s="71"/>
      <c r="P673" s="194">
        <f>O673*H673</f>
        <v>0</v>
      </c>
      <c r="Q673" s="194">
        <v>0</v>
      </c>
      <c r="R673" s="194">
        <f>Q673*H673</f>
        <v>0</v>
      </c>
      <c r="S673" s="194">
        <v>0</v>
      </c>
      <c r="T673" s="195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96" t="s">
        <v>318</v>
      </c>
      <c r="AT673" s="196" t="s">
        <v>224</v>
      </c>
      <c r="AU673" s="196" t="s">
        <v>85</v>
      </c>
      <c r="AY673" s="17" t="s">
        <v>223</v>
      </c>
      <c r="BE673" s="197">
        <f>IF(N673="základní",J673,0)</f>
        <v>0</v>
      </c>
      <c r="BF673" s="197">
        <f>IF(N673="snížená",J673,0)</f>
        <v>0</v>
      </c>
      <c r="BG673" s="197">
        <f>IF(N673="zákl. přenesená",J673,0)</f>
        <v>0</v>
      </c>
      <c r="BH673" s="197">
        <f>IF(N673="sníž. přenesená",J673,0)</f>
        <v>0</v>
      </c>
      <c r="BI673" s="197">
        <f>IF(N673="nulová",J673,0)</f>
        <v>0</v>
      </c>
      <c r="BJ673" s="17" t="s">
        <v>85</v>
      </c>
      <c r="BK673" s="197">
        <f>ROUND(I673*H673,2)</f>
        <v>0</v>
      </c>
      <c r="BL673" s="17" t="s">
        <v>318</v>
      </c>
      <c r="BM673" s="196" t="s">
        <v>927</v>
      </c>
    </row>
    <row r="674" spans="1:65" s="11" customFormat="1" ht="25.9" customHeight="1">
      <c r="B674" s="171"/>
      <c r="C674" s="172"/>
      <c r="D674" s="173" t="s">
        <v>77</v>
      </c>
      <c r="E674" s="174" t="s">
        <v>928</v>
      </c>
      <c r="F674" s="174" t="s">
        <v>929</v>
      </c>
      <c r="G674" s="172"/>
      <c r="H674" s="172"/>
      <c r="I674" s="175"/>
      <c r="J674" s="176">
        <f>BK674</f>
        <v>0</v>
      </c>
      <c r="K674" s="172"/>
      <c r="L674" s="177"/>
      <c r="M674" s="178"/>
      <c r="N674" s="179"/>
      <c r="O674" s="179"/>
      <c r="P674" s="180">
        <f>SUM(P675:P831)</f>
        <v>0</v>
      </c>
      <c r="Q674" s="179"/>
      <c r="R674" s="180">
        <f>SUM(R675:R831)</f>
        <v>7.8774211800000007</v>
      </c>
      <c r="S674" s="179"/>
      <c r="T674" s="181">
        <f>SUM(T675:T831)</f>
        <v>39.537928399999998</v>
      </c>
      <c r="AR674" s="182" t="s">
        <v>87</v>
      </c>
      <c r="AT674" s="183" t="s">
        <v>77</v>
      </c>
      <c r="AU674" s="183" t="s">
        <v>78</v>
      </c>
      <c r="AY674" s="182" t="s">
        <v>223</v>
      </c>
      <c r="BK674" s="184">
        <f>SUM(BK675:BK831)</f>
        <v>0</v>
      </c>
    </row>
    <row r="675" spans="1:65" s="2" customFormat="1" ht="37.9" customHeight="1">
      <c r="A675" s="34"/>
      <c r="B675" s="35"/>
      <c r="C675" s="185" t="s">
        <v>930</v>
      </c>
      <c r="D675" s="185" t="s">
        <v>224</v>
      </c>
      <c r="E675" s="186" t="s">
        <v>931</v>
      </c>
      <c r="F675" s="187" t="s">
        <v>932</v>
      </c>
      <c r="G675" s="188" t="s">
        <v>321</v>
      </c>
      <c r="H675" s="189">
        <v>50</v>
      </c>
      <c r="I675" s="190"/>
      <c r="J675" s="191">
        <f>ROUND(I675*H675,2)</f>
        <v>0</v>
      </c>
      <c r="K675" s="187" t="s">
        <v>228</v>
      </c>
      <c r="L675" s="39"/>
      <c r="M675" s="192" t="s">
        <v>1</v>
      </c>
      <c r="N675" s="193" t="s">
        <v>43</v>
      </c>
      <c r="O675" s="71"/>
      <c r="P675" s="194">
        <f>O675*H675</f>
        <v>0</v>
      </c>
      <c r="Q675" s="194">
        <v>0</v>
      </c>
      <c r="R675" s="194">
        <f>Q675*H675</f>
        <v>0</v>
      </c>
      <c r="S675" s="194">
        <v>0</v>
      </c>
      <c r="T675" s="195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96" t="s">
        <v>318</v>
      </c>
      <c r="AT675" s="196" t="s">
        <v>224</v>
      </c>
      <c r="AU675" s="196" t="s">
        <v>85</v>
      </c>
      <c r="AY675" s="17" t="s">
        <v>223</v>
      </c>
      <c r="BE675" s="197">
        <f>IF(N675="základní",J675,0)</f>
        <v>0</v>
      </c>
      <c r="BF675" s="197">
        <f>IF(N675="snížená",J675,0)</f>
        <v>0</v>
      </c>
      <c r="BG675" s="197">
        <f>IF(N675="zákl. přenesená",J675,0)</f>
        <v>0</v>
      </c>
      <c r="BH675" s="197">
        <f>IF(N675="sníž. přenesená",J675,0)</f>
        <v>0</v>
      </c>
      <c r="BI675" s="197">
        <f>IF(N675="nulová",J675,0)</f>
        <v>0</v>
      </c>
      <c r="BJ675" s="17" t="s">
        <v>85</v>
      </c>
      <c r="BK675" s="197">
        <f>ROUND(I675*H675,2)</f>
        <v>0</v>
      </c>
      <c r="BL675" s="17" t="s">
        <v>318</v>
      </c>
      <c r="BM675" s="196" t="s">
        <v>933</v>
      </c>
    </row>
    <row r="676" spans="1:65" s="12" customFormat="1" ht="11.25">
      <c r="B676" s="198"/>
      <c r="C676" s="199"/>
      <c r="D676" s="200" t="s">
        <v>231</v>
      </c>
      <c r="E676" s="201" t="s">
        <v>1</v>
      </c>
      <c r="F676" s="202" t="s">
        <v>934</v>
      </c>
      <c r="G676" s="199"/>
      <c r="H676" s="201" t="s">
        <v>1</v>
      </c>
      <c r="I676" s="203"/>
      <c r="J676" s="199"/>
      <c r="K676" s="199"/>
      <c r="L676" s="204"/>
      <c r="M676" s="205"/>
      <c r="N676" s="206"/>
      <c r="O676" s="206"/>
      <c r="P676" s="206"/>
      <c r="Q676" s="206"/>
      <c r="R676" s="206"/>
      <c r="S676" s="206"/>
      <c r="T676" s="207"/>
      <c r="AT676" s="208" t="s">
        <v>231</v>
      </c>
      <c r="AU676" s="208" t="s">
        <v>85</v>
      </c>
      <c r="AV676" s="12" t="s">
        <v>85</v>
      </c>
      <c r="AW676" s="12" t="s">
        <v>33</v>
      </c>
      <c r="AX676" s="12" t="s">
        <v>78</v>
      </c>
      <c r="AY676" s="208" t="s">
        <v>223</v>
      </c>
    </row>
    <row r="677" spans="1:65" s="13" customFormat="1" ht="11.25">
      <c r="B677" s="209"/>
      <c r="C677" s="210"/>
      <c r="D677" s="200" t="s">
        <v>231</v>
      </c>
      <c r="E677" s="211" t="s">
        <v>1</v>
      </c>
      <c r="F677" s="212" t="s">
        <v>935</v>
      </c>
      <c r="G677" s="210"/>
      <c r="H677" s="213">
        <v>50</v>
      </c>
      <c r="I677" s="214"/>
      <c r="J677" s="210"/>
      <c r="K677" s="210"/>
      <c r="L677" s="215"/>
      <c r="M677" s="216"/>
      <c r="N677" s="217"/>
      <c r="O677" s="217"/>
      <c r="P677" s="217"/>
      <c r="Q677" s="217"/>
      <c r="R677" s="217"/>
      <c r="S677" s="217"/>
      <c r="T677" s="218"/>
      <c r="AT677" s="219" t="s">
        <v>231</v>
      </c>
      <c r="AU677" s="219" t="s">
        <v>85</v>
      </c>
      <c r="AV677" s="13" t="s">
        <v>87</v>
      </c>
      <c r="AW677" s="13" t="s">
        <v>33</v>
      </c>
      <c r="AX677" s="13" t="s">
        <v>85</v>
      </c>
      <c r="AY677" s="219" t="s">
        <v>223</v>
      </c>
    </row>
    <row r="678" spans="1:65" s="2" customFormat="1" ht="33" customHeight="1">
      <c r="A678" s="34"/>
      <c r="B678" s="35"/>
      <c r="C678" s="185" t="s">
        <v>936</v>
      </c>
      <c r="D678" s="185" t="s">
        <v>224</v>
      </c>
      <c r="E678" s="186" t="s">
        <v>937</v>
      </c>
      <c r="F678" s="187" t="s">
        <v>938</v>
      </c>
      <c r="G678" s="188" t="s">
        <v>227</v>
      </c>
      <c r="H678" s="189">
        <v>13.753</v>
      </c>
      <c r="I678" s="190"/>
      <c r="J678" s="191">
        <f>ROUND(I678*H678,2)</f>
        <v>0</v>
      </c>
      <c r="K678" s="187" t="s">
        <v>228</v>
      </c>
      <c r="L678" s="39"/>
      <c r="M678" s="192" t="s">
        <v>1</v>
      </c>
      <c r="N678" s="193" t="s">
        <v>43</v>
      </c>
      <c r="O678" s="71"/>
      <c r="P678" s="194">
        <f>O678*H678</f>
        <v>0</v>
      </c>
      <c r="Q678" s="194">
        <v>1.89E-3</v>
      </c>
      <c r="R678" s="194">
        <f>Q678*H678</f>
        <v>2.5993169999999999E-2</v>
      </c>
      <c r="S678" s="194">
        <v>0</v>
      </c>
      <c r="T678" s="195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96" t="s">
        <v>318</v>
      </c>
      <c r="AT678" s="196" t="s">
        <v>224</v>
      </c>
      <c r="AU678" s="196" t="s">
        <v>85</v>
      </c>
      <c r="AY678" s="17" t="s">
        <v>223</v>
      </c>
      <c r="BE678" s="197">
        <f>IF(N678="základní",J678,0)</f>
        <v>0</v>
      </c>
      <c r="BF678" s="197">
        <f>IF(N678="snížená",J678,0)</f>
        <v>0</v>
      </c>
      <c r="BG678" s="197">
        <f>IF(N678="zákl. přenesená",J678,0)</f>
        <v>0</v>
      </c>
      <c r="BH678" s="197">
        <f>IF(N678="sníž. přenesená",J678,0)</f>
        <v>0</v>
      </c>
      <c r="BI678" s="197">
        <f>IF(N678="nulová",J678,0)</f>
        <v>0</v>
      </c>
      <c r="BJ678" s="17" t="s">
        <v>85</v>
      </c>
      <c r="BK678" s="197">
        <f>ROUND(I678*H678,2)</f>
        <v>0</v>
      </c>
      <c r="BL678" s="17" t="s">
        <v>318</v>
      </c>
      <c r="BM678" s="196" t="s">
        <v>939</v>
      </c>
    </row>
    <row r="679" spans="1:65" s="2" customFormat="1" ht="24.2" customHeight="1">
      <c r="A679" s="34"/>
      <c r="B679" s="35"/>
      <c r="C679" s="185" t="s">
        <v>940</v>
      </c>
      <c r="D679" s="185" t="s">
        <v>224</v>
      </c>
      <c r="E679" s="186" t="s">
        <v>941</v>
      </c>
      <c r="F679" s="187" t="s">
        <v>942</v>
      </c>
      <c r="G679" s="188" t="s">
        <v>142</v>
      </c>
      <c r="H679" s="189">
        <v>1500</v>
      </c>
      <c r="I679" s="190"/>
      <c r="J679" s="191">
        <f>ROUND(I679*H679,2)</f>
        <v>0</v>
      </c>
      <c r="K679" s="187" t="s">
        <v>228</v>
      </c>
      <c r="L679" s="39"/>
      <c r="M679" s="192" t="s">
        <v>1</v>
      </c>
      <c r="N679" s="193" t="s">
        <v>43</v>
      </c>
      <c r="O679" s="71"/>
      <c r="P679" s="194">
        <f>O679*H679</f>
        <v>0</v>
      </c>
      <c r="Q679" s="194">
        <v>0</v>
      </c>
      <c r="R679" s="194">
        <f>Q679*H679</f>
        <v>0</v>
      </c>
      <c r="S679" s="194">
        <v>8.0000000000000002E-3</v>
      </c>
      <c r="T679" s="195">
        <f>S679*H679</f>
        <v>12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96" t="s">
        <v>318</v>
      </c>
      <c r="AT679" s="196" t="s">
        <v>224</v>
      </c>
      <c r="AU679" s="196" t="s">
        <v>85</v>
      </c>
      <c r="AY679" s="17" t="s">
        <v>223</v>
      </c>
      <c r="BE679" s="197">
        <f>IF(N679="základní",J679,0)</f>
        <v>0</v>
      </c>
      <c r="BF679" s="197">
        <f>IF(N679="snížená",J679,0)</f>
        <v>0</v>
      </c>
      <c r="BG679" s="197">
        <f>IF(N679="zákl. přenesená",J679,0)</f>
        <v>0</v>
      </c>
      <c r="BH679" s="197">
        <f>IF(N679="sníž. přenesená",J679,0)</f>
        <v>0</v>
      </c>
      <c r="BI679" s="197">
        <f>IF(N679="nulová",J679,0)</f>
        <v>0</v>
      </c>
      <c r="BJ679" s="17" t="s">
        <v>85</v>
      </c>
      <c r="BK679" s="197">
        <f>ROUND(I679*H679,2)</f>
        <v>0</v>
      </c>
      <c r="BL679" s="17" t="s">
        <v>318</v>
      </c>
      <c r="BM679" s="196" t="s">
        <v>943</v>
      </c>
    </row>
    <row r="680" spans="1:65" s="2" customFormat="1" ht="24.2" customHeight="1">
      <c r="A680" s="34"/>
      <c r="B680" s="35"/>
      <c r="C680" s="185" t="s">
        <v>944</v>
      </c>
      <c r="D680" s="185" t="s">
        <v>224</v>
      </c>
      <c r="E680" s="186" t="s">
        <v>945</v>
      </c>
      <c r="F680" s="187" t="s">
        <v>946</v>
      </c>
      <c r="G680" s="188" t="s">
        <v>142</v>
      </c>
      <c r="H680" s="189">
        <v>280.7</v>
      </c>
      <c r="I680" s="190"/>
      <c r="J680" s="191">
        <f>ROUND(I680*H680,2)</f>
        <v>0</v>
      </c>
      <c r="K680" s="187" t="s">
        <v>228</v>
      </c>
      <c r="L680" s="39"/>
      <c r="M680" s="192" t="s">
        <v>1</v>
      </c>
      <c r="N680" s="193" t="s">
        <v>43</v>
      </c>
      <c r="O680" s="71"/>
      <c r="P680" s="194">
        <f>O680*H680</f>
        <v>0</v>
      </c>
      <c r="Q680" s="194">
        <v>0</v>
      </c>
      <c r="R680" s="194">
        <f>Q680*H680</f>
        <v>0</v>
      </c>
      <c r="S680" s="194">
        <v>0</v>
      </c>
      <c r="T680" s="195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96" t="s">
        <v>318</v>
      </c>
      <c r="AT680" s="196" t="s">
        <v>224</v>
      </c>
      <c r="AU680" s="196" t="s">
        <v>85</v>
      </c>
      <c r="AY680" s="17" t="s">
        <v>223</v>
      </c>
      <c r="BE680" s="197">
        <f>IF(N680="základní",J680,0)</f>
        <v>0</v>
      </c>
      <c r="BF680" s="197">
        <f>IF(N680="snížená",J680,0)</f>
        <v>0</v>
      </c>
      <c r="BG680" s="197">
        <f>IF(N680="zákl. přenesená",J680,0)</f>
        <v>0</v>
      </c>
      <c r="BH680" s="197">
        <f>IF(N680="sníž. přenesená",J680,0)</f>
        <v>0</v>
      </c>
      <c r="BI680" s="197">
        <f>IF(N680="nulová",J680,0)</f>
        <v>0</v>
      </c>
      <c r="BJ680" s="17" t="s">
        <v>85</v>
      </c>
      <c r="BK680" s="197">
        <f>ROUND(I680*H680,2)</f>
        <v>0</v>
      </c>
      <c r="BL680" s="17" t="s">
        <v>318</v>
      </c>
      <c r="BM680" s="196" t="s">
        <v>947</v>
      </c>
    </row>
    <row r="681" spans="1:65" s="12" customFormat="1" ht="11.25">
      <c r="B681" s="198"/>
      <c r="C681" s="199"/>
      <c r="D681" s="200" t="s">
        <v>231</v>
      </c>
      <c r="E681" s="201" t="s">
        <v>1</v>
      </c>
      <c r="F681" s="202" t="s">
        <v>948</v>
      </c>
      <c r="G681" s="199"/>
      <c r="H681" s="201" t="s">
        <v>1</v>
      </c>
      <c r="I681" s="203"/>
      <c r="J681" s="199"/>
      <c r="K681" s="199"/>
      <c r="L681" s="204"/>
      <c r="M681" s="205"/>
      <c r="N681" s="206"/>
      <c r="O681" s="206"/>
      <c r="P681" s="206"/>
      <c r="Q681" s="206"/>
      <c r="R681" s="206"/>
      <c r="S681" s="206"/>
      <c r="T681" s="207"/>
      <c r="AT681" s="208" t="s">
        <v>231</v>
      </c>
      <c r="AU681" s="208" t="s">
        <v>85</v>
      </c>
      <c r="AV681" s="12" t="s">
        <v>85</v>
      </c>
      <c r="AW681" s="12" t="s">
        <v>33</v>
      </c>
      <c r="AX681" s="12" t="s">
        <v>78</v>
      </c>
      <c r="AY681" s="208" t="s">
        <v>223</v>
      </c>
    </row>
    <row r="682" spans="1:65" s="13" customFormat="1" ht="11.25">
      <c r="B682" s="209"/>
      <c r="C682" s="210"/>
      <c r="D682" s="200" t="s">
        <v>231</v>
      </c>
      <c r="E682" s="211" t="s">
        <v>1</v>
      </c>
      <c r="F682" s="212" t="s">
        <v>949</v>
      </c>
      <c r="G682" s="210"/>
      <c r="H682" s="213">
        <v>120</v>
      </c>
      <c r="I682" s="214"/>
      <c r="J682" s="210"/>
      <c r="K682" s="210"/>
      <c r="L682" s="215"/>
      <c r="M682" s="216"/>
      <c r="N682" s="217"/>
      <c r="O682" s="217"/>
      <c r="P682" s="217"/>
      <c r="Q682" s="217"/>
      <c r="R682" s="217"/>
      <c r="S682" s="217"/>
      <c r="T682" s="218"/>
      <c r="AT682" s="219" t="s">
        <v>231</v>
      </c>
      <c r="AU682" s="219" t="s">
        <v>85</v>
      </c>
      <c r="AV682" s="13" t="s">
        <v>87</v>
      </c>
      <c r="AW682" s="13" t="s">
        <v>33</v>
      </c>
      <c r="AX682" s="13" t="s">
        <v>78</v>
      </c>
      <c r="AY682" s="219" t="s">
        <v>223</v>
      </c>
    </row>
    <row r="683" spans="1:65" s="12" customFormat="1" ht="11.25">
      <c r="B683" s="198"/>
      <c r="C683" s="199"/>
      <c r="D683" s="200" t="s">
        <v>231</v>
      </c>
      <c r="E683" s="201" t="s">
        <v>1</v>
      </c>
      <c r="F683" s="202" t="s">
        <v>950</v>
      </c>
      <c r="G683" s="199"/>
      <c r="H683" s="201" t="s">
        <v>1</v>
      </c>
      <c r="I683" s="203"/>
      <c r="J683" s="199"/>
      <c r="K683" s="199"/>
      <c r="L683" s="204"/>
      <c r="M683" s="205"/>
      <c r="N683" s="206"/>
      <c r="O683" s="206"/>
      <c r="P683" s="206"/>
      <c r="Q683" s="206"/>
      <c r="R683" s="206"/>
      <c r="S683" s="206"/>
      <c r="T683" s="207"/>
      <c r="AT683" s="208" t="s">
        <v>231</v>
      </c>
      <c r="AU683" s="208" t="s">
        <v>85</v>
      </c>
      <c r="AV683" s="12" t="s">
        <v>85</v>
      </c>
      <c r="AW683" s="12" t="s">
        <v>33</v>
      </c>
      <c r="AX683" s="12" t="s">
        <v>78</v>
      </c>
      <c r="AY683" s="208" t="s">
        <v>223</v>
      </c>
    </row>
    <row r="684" spans="1:65" s="13" customFormat="1" ht="11.25">
      <c r="B684" s="209"/>
      <c r="C684" s="210"/>
      <c r="D684" s="200" t="s">
        <v>231</v>
      </c>
      <c r="E684" s="211" t="s">
        <v>1</v>
      </c>
      <c r="F684" s="212" t="s">
        <v>951</v>
      </c>
      <c r="G684" s="210"/>
      <c r="H684" s="213">
        <v>40</v>
      </c>
      <c r="I684" s="214"/>
      <c r="J684" s="210"/>
      <c r="K684" s="210"/>
      <c r="L684" s="215"/>
      <c r="M684" s="216"/>
      <c r="N684" s="217"/>
      <c r="O684" s="217"/>
      <c r="P684" s="217"/>
      <c r="Q684" s="217"/>
      <c r="R684" s="217"/>
      <c r="S684" s="217"/>
      <c r="T684" s="218"/>
      <c r="AT684" s="219" t="s">
        <v>231</v>
      </c>
      <c r="AU684" s="219" t="s">
        <v>85</v>
      </c>
      <c r="AV684" s="13" t="s">
        <v>87</v>
      </c>
      <c r="AW684" s="13" t="s">
        <v>33</v>
      </c>
      <c r="AX684" s="13" t="s">
        <v>78</v>
      </c>
      <c r="AY684" s="219" t="s">
        <v>223</v>
      </c>
    </row>
    <row r="685" spans="1:65" s="12" customFormat="1" ht="11.25">
      <c r="B685" s="198"/>
      <c r="C685" s="199"/>
      <c r="D685" s="200" t="s">
        <v>231</v>
      </c>
      <c r="E685" s="201" t="s">
        <v>1</v>
      </c>
      <c r="F685" s="202" t="s">
        <v>952</v>
      </c>
      <c r="G685" s="199"/>
      <c r="H685" s="201" t="s">
        <v>1</v>
      </c>
      <c r="I685" s="203"/>
      <c r="J685" s="199"/>
      <c r="K685" s="199"/>
      <c r="L685" s="204"/>
      <c r="M685" s="205"/>
      <c r="N685" s="206"/>
      <c r="O685" s="206"/>
      <c r="P685" s="206"/>
      <c r="Q685" s="206"/>
      <c r="R685" s="206"/>
      <c r="S685" s="206"/>
      <c r="T685" s="207"/>
      <c r="AT685" s="208" t="s">
        <v>231</v>
      </c>
      <c r="AU685" s="208" t="s">
        <v>85</v>
      </c>
      <c r="AV685" s="12" t="s">
        <v>85</v>
      </c>
      <c r="AW685" s="12" t="s">
        <v>33</v>
      </c>
      <c r="AX685" s="12" t="s">
        <v>78</v>
      </c>
      <c r="AY685" s="208" t="s">
        <v>223</v>
      </c>
    </row>
    <row r="686" spans="1:65" s="13" customFormat="1" ht="11.25">
      <c r="B686" s="209"/>
      <c r="C686" s="210"/>
      <c r="D686" s="200" t="s">
        <v>231</v>
      </c>
      <c r="E686" s="211" t="s">
        <v>1</v>
      </c>
      <c r="F686" s="212" t="s">
        <v>953</v>
      </c>
      <c r="G686" s="210"/>
      <c r="H686" s="213">
        <v>0.65</v>
      </c>
      <c r="I686" s="214"/>
      <c r="J686" s="210"/>
      <c r="K686" s="210"/>
      <c r="L686" s="215"/>
      <c r="M686" s="216"/>
      <c r="N686" s="217"/>
      <c r="O686" s="217"/>
      <c r="P686" s="217"/>
      <c r="Q686" s="217"/>
      <c r="R686" s="217"/>
      <c r="S686" s="217"/>
      <c r="T686" s="218"/>
      <c r="AT686" s="219" t="s">
        <v>231</v>
      </c>
      <c r="AU686" s="219" t="s">
        <v>85</v>
      </c>
      <c r="AV686" s="13" t="s">
        <v>87</v>
      </c>
      <c r="AW686" s="13" t="s">
        <v>33</v>
      </c>
      <c r="AX686" s="13" t="s">
        <v>78</v>
      </c>
      <c r="AY686" s="219" t="s">
        <v>223</v>
      </c>
    </row>
    <row r="687" spans="1:65" s="12" customFormat="1" ht="11.25">
      <c r="B687" s="198"/>
      <c r="C687" s="199"/>
      <c r="D687" s="200" t="s">
        <v>231</v>
      </c>
      <c r="E687" s="201" t="s">
        <v>1</v>
      </c>
      <c r="F687" s="202" t="s">
        <v>954</v>
      </c>
      <c r="G687" s="199"/>
      <c r="H687" s="201" t="s">
        <v>1</v>
      </c>
      <c r="I687" s="203"/>
      <c r="J687" s="199"/>
      <c r="K687" s="199"/>
      <c r="L687" s="204"/>
      <c r="M687" s="205"/>
      <c r="N687" s="206"/>
      <c r="O687" s="206"/>
      <c r="P687" s="206"/>
      <c r="Q687" s="206"/>
      <c r="R687" s="206"/>
      <c r="S687" s="206"/>
      <c r="T687" s="207"/>
      <c r="AT687" s="208" t="s">
        <v>231</v>
      </c>
      <c r="AU687" s="208" t="s">
        <v>85</v>
      </c>
      <c r="AV687" s="12" t="s">
        <v>85</v>
      </c>
      <c r="AW687" s="12" t="s">
        <v>33</v>
      </c>
      <c r="AX687" s="12" t="s">
        <v>78</v>
      </c>
      <c r="AY687" s="208" t="s">
        <v>223</v>
      </c>
    </row>
    <row r="688" spans="1:65" s="13" customFormat="1" ht="11.25">
      <c r="B688" s="209"/>
      <c r="C688" s="210"/>
      <c r="D688" s="200" t="s">
        <v>231</v>
      </c>
      <c r="E688" s="211" t="s">
        <v>1</v>
      </c>
      <c r="F688" s="212" t="s">
        <v>953</v>
      </c>
      <c r="G688" s="210"/>
      <c r="H688" s="213">
        <v>0.65</v>
      </c>
      <c r="I688" s="214"/>
      <c r="J688" s="210"/>
      <c r="K688" s="210"/>
      <c r="L688" s="215"/>
      <c r="M688" s="216"/>
      <c r="N688" s="217"/>
      <c r="O688" s="217"/>
      <c r="P688" s="217"/>
      <c r="Q688" s="217"/>
      <c r="R688" s="217"/>
      <c r="S688" s="217"/>
      <c r="T688" s="218"/>
      <c r="AT688" s="219" t="s">
        <v>231</v>
      </c>
      <c r="AU688" s="219" t="s">
        <v>85</v>
      </c>
      <c r="AV688" s="13" t="s">
        <v>87</v>
      </c>
      <c r="AW688" s="13" t="s">
        <v>33</v>
      </c>
      <c r="AX688" s="13" t="s">
        <v>78</v>
      </c>
      <c r="AY688" s="219" t="s">
        <v>223</v>
      </c>
    </row>
    <row r="689" spans="1:65" s="12" customFormat="1" ht="11.25">
      <c r="B689" s="198"/>
      <c r="C689" s="199"/>
      <c r="D689" s="200" t="s">
        <v>231</v>
      </c>
      <c r="E689" s="201" t="s">
        <v>1</v>
      </c>
      <c r="F689" s="202" t="s">
        <v>955</v>
      </c>
      <c r="G689" s="199"/>
      <c r="H689" s="201" t="s">
        <v>1</v>
      </c>
      <c r="I689" s="203"/>
      <c r="J689" s="199"/>
      <c r="K689" s="199"/>
      <c r="L689" s="204"/>
      <c r="M689" s="205"/>
      <c r="N689" s="206"/>
      <c r="O689" s="206"/>
      <c r="P689" s="206"/>
      <c r="Q689" s="206"/>
      <c r="R689" s="206"/>
      <c r="S689" s="206"/>
      <c r="T689" s="207"/>
      <c r="AT689" s="208" t="s">
        <v>231</v>
      </c>
      <c r="AU689" s="208" t="s">
        <v>85</v>
      </c>
      <c r="AV689" s="12" t="s">
        <v>85</v>
      </c>
      <c r="AW689" s="12" t="s">
        <v>33</v>
      </c>
      <c r="AX689" s="12" t="s">
        <v>78</v>
      </c>
      <c r="AY689" s="208" t="s">
        <v>223</v>
      </c>
    </row>
    <row r="690" spans="1:65" s="13" customFormat="1" ht="11.25">
      <c r="B690" s="209"/>
      <c r="C690" s="210"/>
      <c r="D690" s="200" t="s">
        <v>231</v>
      </c>
      <c r="E690" s="211" t="s">
        <v>1</v>
      </c>
      <c r="F690" s="212" t="s">
        <v>956</v>
      </c>
      <c r="G690" s="210"/>
      <c r="H690" s="213">
        <v>19.2</v>
      </c>
      <c r="I690" s="214"/>
      <c r="J690" s="210"/>
      <c r="K690" s="210"/>
      <c r="L690" s="215"/>
      <c r="M690" s="216"/>
      <c r="N690" s="217"/>
      <c r="O690" s="217"/>
      <c r="P690" s="217"/>
      <c r="Q690" s="217"/>
      <c r="R690" s="217"/>
      <c r="S690" s="217"/>
      <c r="T690" s="218"/>
      <c r="AT690" s="219" t="s">
        <v>231</v>
      </c>
      <c r="AU690" s="219" t="s">
        <v>85</v>
      </c>
      <c r="AV690" s="13" t="s">
        <v>87</v>
      </c>
      <c r="AW690" s="13" t="s">
        <v>33</v>
      </c>
      <c r="AX690" s="13" t="s">
        <v>78</v>
      </c>
      <c r="AY690" s="219" t="s">
        <v>223</v>
      </c>
    </row>
    <row r="691" spans="1:65" s="12" customFormat="1" ht="11.25">
      <c r="B691" s="198"/>
      <c r="C691" s="199"/>
      <c r="D691" s="200" t="s">
        <v>231</v>
      </c>
      <c r="E691" s="201" t="s">
        <v>1</v>
      </c>
      <c r="F691" s="202" t="s">
        <v>957</v>
      </c>
      <c r="G691" s="199"/>
      <c r="H691" s="201" t="s">
        <v>1</v>
      </c>
      <c r="I691" s="203"/>
      <c r="J691" s="199"/>
      <c r="K691" s="199"/>
      <c r="L691" s="204"/>
      <c r="M691" s="205"/>
      <c r="N691" s="206"/>
      <c r="O691" s="206"/>
      <c r="P691" s="206"/>
      <c r="Q691" s="206"/>
      <c r="R691" s="206"/>
      <c r="S691" s="206"/>
      <c r="T691" s="207"/>
      <c r="AT691" s="208" t="s">
        <v>231</v>
      </c>
      <c r="AU691" s="208" t="s">
        <v>85</v>
      </c>
      <c r="AV691" s="12" t="s">
        <v>85</v>
      </c>
      <c r="AW691" s="12" t="s">
        <v>33</v>
      </c>
      <c r="AX691" s="12" t="s">
        <v>78</v>
      </c>
      <c r="AY691" s="208" t="s">
        <v>223</v>
      </c>
    </row>
    <row r="692" spans="1:65" s="13" customFormat="1" ht="11.25">
      <c r="B692" s="209"/>
      <c r="C692" s="210"/>
      <c r="D692" s="200" t="s">
        <v>231</v>
      </c>
      <c r="E692" s="211" t="s">
        <v>1</v>
      </c>
      <c r="F692" s="212" t="s">
        <v>958</v>
      </c>
      <c r="G692" s="210"/>
      <c r="H692" s="213">
        <v>18.600000000000001</v>
      </c>
      <c r="I692" s="214"/>
      <c r="J692" s="210"/>
      <c r="K692" s="210"/>
      <c r="L692" s="215"/>
      <c r="M692" s="216"/>
      <c r="N692" s="217"/>
      <c r="O692" s="217"/>
      <c r="P692" s="217"/>
      <c r="Q692" s="217"/>
      <c r="R692" s="217"/>
      <c r="S692" s="217"/>
      <c r="T692" s="218"/>
      <c r="AT692" s="219" t="s">
        <v>231</v>
      </c>
      <c r="AU692" s="219" t="s">
        <v>85</v>
      </c>
      <c r="AV692" s="13" t="s">
        <v>87</v>
      </c>
      <c r="AW692" s="13" t="s">
        <v>33</v>
      </c>
      <c r="AX692" s="13" t="s">
        <v>78</v>
      </c>
      <c r="AY692" s="219" t="s">
        <v>223</v>
      </c>
    </row>
    <row r="693" spans="1:65" s="12" customFormat="1" ht="11.25">
      <c r="B693" s="198"/>
      <c r="C693" s="199"/>
      <c r="D693" s="200" t="s">
        <v>231</v>
      </c>
      <c r="E693" s="201" t="s">
        <v>1</v>
      </c>
      <c r="F693" s="202" t="s">
        <v>959</v>
      </c>
      <c r="G693" s="199"/>
      <c r="H693" s="201" t="s">
        <v>1</v>
      </c>
      <c r="I693" s="203"/>
      <c r="J693" s="199"/>
      <c r="K693" s="199"/>
      <c r="L693" s="204"/>
      <c r="M693" s="205"/>
      <c r="N693" s="206"/>
      <c r="O693" s="206"/>
      <c r="P693" s="206"/>
      <c r="Q693" s="206"/>
      <c r="R693" s="206"/>
      <c r="S693" s="206"/>
      <c r="T693" s="207"/>
      <c r="AT693" s="208" t="s">
        <v>231</v>
      </c>
      <c r="AU693" s="208" t="s">
        <v>85</v>
      </c>
      <c r="AV693" s="12" t="s">
        <v>85</v>
      </c>
      <c r="AW693" s="12" t="s">
        <v>33</v>
      </c>
      <c r="AX693" s="12" t="s">
        <v>78</v>
      </c>
      <c r="AY693" s="208" t="s">
        <v>223</v>
      </c>
    </row>
    <row r="694" spans="1:65" s="13" customFormat="1" ht="11.25">
      <c r="B694" s="209"/>
      <c r="C694" s="210"/>
      <c r="D694" s="200" t="s">
        <v>231</v>
      </c>
      <c r="E694" s="211" t="s">
        <v>1</v>
      </c>
      <c r="F694" s="212" t="s">
        <v>960</v>
      </c>
      <c r="G694" s="210"/>
      <c r="H694" s="213">
        <v>81.599999999999994</v>
      </c>
      <c r="I694" s="214"/>
      <c r="J694" s="210"/>
      <c r="K694" s="210"/>
      <c r="L694" s="215"/>
      <c r="M694" s="216"/>
      <c r="N694" s="217"/>
      <c r="O694" s="217"/>
      <c r="P694" s="217"/>
      <c r="Q694" s="217"/>
      <c r="R694" s="217"/>
      <c r="S694" s="217"/>
      <c r="T694" s="218"/>
      <c r="AT694" s="219" t="s">
        <v>231</v>
      </c>
      <c r="AU694" s="219" t="s">
        <v>85</v>
      </c>
      <c r="AV694" s="13" t="s">
        <v>87</v>
      </c>
      <c r="AW694" s="13" t="s">
        <v>33</v>
      </c>
      <c r="AX694" s="13" t="s">
        <v>78</v>
      </c>
      <c r="AY694" s="219" t="s">
        <v>223</v>
      </c>
    </row>
    <row r="695" spans="1:65" s="14" customFormat="1" ht="11.25">
      <c r="B695" s="220"/>
      <c r="C695" s="221"/>
      <c r="D695" s="200" t="s">
        <v>231</v>
      </c>
      <c r="E695" s="222" t="s">
        <v>1</v>
      </c>
      <c r="F695" s="223" t="s">
        <v>237</v>
      </c>
      <c r="G695" s="221"/>
      <c r="H695" s="224">
        <v>280.7</v>
      </c>
      <c r="I695" s="225"/>
      <c r="J695" s="221"/>
      <c r="K695" s="221"/>
      <c r="L695" s="226"/>
      <c r="M695" s="227"/>
      <c r="N695" s="228"/>
      <c r="O695" s="228"/>
      <c r="P695" s="228"/>
      <c r="Q695" s="228"/>
      <c r="R695" s="228"/>
      <c r="S695" s="228"/>
      <c r="T695" s="229"/>
      <c r="AT695" s="230" t="s">
        <v>231</v>
      </c>
      <c r="AU695" s="230" t="s">
        <v>85</v>
      </c>
      <c r="AV695" s="14" t="s">
        <v>229</v>
      </c>
      <c r="AW695" s="14" t="s">
        <v>33</v>
      </c>
      <c r="AX695" s="14" t="s">
        <v>85</v>
      </c>
      <c r="AY695" s="230" t="s">
        <v>223</v>
      </c>
    </row>
    <row r="696" spans="1:65" s="2" customFormat="1" ht="21.75" customHeight="1">
      <c r="A696" s="34"/>
      <c r="B696" s="35"/>
      <c r="C696" s="231" t="s">
        <v>961</v>
      </c>
      <c r="D696" s="231" t="s">
        <v>268</v>
      </c>
      <c r="E696" s="232" t="s">
        <v>962</v>
      </c>
      <c r="F696" s="233" t="s">
        <v>963</v>
      </c>
      <c r="G696" s="234" t="s">
        <v>227</v>
      </c>
      <c r="H696" s="235">
        <v>2.8929999999999998</v>
      </c>
      <c r="I696" s="236"/>
      <c r="J696" s="237">
        <f>ROUND(I696*H696,2)</f>
        <v>0</v>
      </c>
      <c r="K696" s="233" t="s">
        <v>228</v>
      </c>
      <c r="L696" s="238"/>
      <c r="M696" s="239" t="s">
        <v>1</v>
      </c>
      <c r="N696" s="240" t="s">
        <v>43</v>
      </c>
      <c r="O696" s="71"/>
      <c r="P696" s="194">
        <f>O696*H696</f>
        <v>0</v>
      </c>
      <c r="Q696" s="194">
        <v>0.55000000000000004</v>
      </c>
      <c r="R696" s="194">
        <f>Q696*H696</f>
        <v>1.5911500000000001</v>
      </c>
      <c r="S696" s="194">
        <v>0</v>
      </c>
      <c r="T696" s="195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96" t="s">
        <v>482</v>
      </c>
      <c r="AT696" s="196" t="s">
        <v>268</v>
      </c>
      <c r="AU696" s="196" t="s">
        <v>85</v>
      </c>
      <c r="AY696" s="17" t="s">
        <v>223</v>
      </c>
      <c r="BE696" s="197">
        <f>IF(N696="základní",J696,0)</f>
        <v>0</v>
      </c>
      <c r="BF696" s="197">
        <f>IF(N696="snížená",J696,0)</f>
        <v>0</v>
      </c>
      <c r="BG696" s="197">
        <f>IF(N696="zákl. přenesená",J696,0)</f>
        <v>0</v>
      </c>
      <c r="BH696" s="197">
        <f>IF(N696="sníž. přenesená",J696,0)</f>
        <v>0</v>
      </c>
      <c r="BI696" s="197">
        <f>IF(N696="nulová",J696,0)</f>
        <v>0</v>
      </c>
      <c r="BJ696" s="17" t="s">
        <v>85</v>
      </c>
      <c r="BK696" s="197">
        <f>ROUND(I696*H696,2)</f>
        <v>0</v>
      </c>
      <c r="BL696" s="17" t="s">
        <v>318</v>
      </c>
      <c r="BM696" s="196" t="s">
        <v>964</v>
      </c>
    </row>
    <row r="697" spans="1:65" s="12" customFormat="1" ht="11.25">
      <c r="B697" s="198"/>
      <c r="C697" s="199"/>
      <c r="D697" s="200" t="s">
        <v>231</v>
      </c>
      <c r="E697" s="201" t="s">
        <v>1</v>
      </c>
      <c r="F697" s="202" t="s">
        <v>948</v>
      </c>
      <c r="G697" s="199"/>
      <c r="H697" s="201" t="s">
        <v>1</v>
      </c>
      <c r="I697" s="203"/>
      <c r="J697" s="199"/>
      <c r="K697" s="199"/>
      <c r="L697" s="204"/>
      <c r="M697" s="205"/>
      <c r="N697" s="206"/>
      <c r="O697" s="206"/>
      <c r="P697" s="206"/>
      <c r="Q697" s="206"/>
      <c r="R697" s="206"/>
      <c r="S697" s="206"/>
      <c r="T697" s="207"/>
      <c r="AT697" s="208" t="s">
        <v>231</v>
      </c>
      <c r="AU697" s="208" t="s">
        <v>85</v>
      </c>
      <c r="AV697" s="12" t="s">
        <v>85</v>
      </c>
      <c r="AW697" s="12" t="s">
        <v>33</v>
      </c>
      <c r="AX697" s="12" t="s">
        <v>78</v>
      </c>
      <c r="AY697" s="208" t="s">
        <v>223</v>
      </c>
    </row>
    <row r="698" spans="1:65" s="13" customFormat="1" ht="11.25">
      <c r="B698" s="209"/>
      <c r="C698" s="210"/>
      <c r="D698" s="200" t="s">
        <v>231</v>
      </c>
      <c r="E698" s="211" t="s">
        <v>1</v>
      </c>
      <c r="F698" s="212" t="s">
        <v>965</v>
      </c>
      <c r="G698" s="210"/>
      <c r="H698" s="213">
        <v>0.96</v>
      </c>
      <c r="I698" s="214"/>
      <c r="J698" s="210"/>
      <c r="K698" s="210"/>
      <c r="L698" s="215"/>
      <c r="M698" s="216"/>
      <c r="N698" s="217"/>
      <c r="O698" s="217"/>
      <c r="P698" s="217"/>
      <c r="Q698" s="217"/>
      <c r="R698" s="217"/>
      <c r="S698" s="217"/>
      <c r="T698" s="218"/>
      <c r="AT698" s="219" t="s">
        <v>231</v>
      </c>
      <c r="AU698" s="219" t="s">
        <v>85</v>
      </c>
      <c r="AV698" s="13" t="s">
        <v>87</v>
      </c>
      <c r="AW698" s="13" t="s">
        <v>33</v>
      </c>
      <c r="AX698" s="13" t="s">
        <v>78</v>
      </c>
      <c r="AY698" s="219" t="s">
        <v>223</v>
      </c>
    </row>
    <row r="699" spans="1:65" s="12" customFormat="1" ht="11.25">
      <c r="B699" s="198"/>
      <c r="C699" s="199"/>
      <c r="D699" s="200" t="s">
        <v>231</v>
      </c>
      <c r="E699" s="201" t="s">
        <v>1</v>
      </c>
      <c r="F699" s="202" t="s">
        <v>950</v>
      </c>
      <c r="G699" s="199"/>
      <c r="H699" s="201" t="s">
        <v>1</v>
      </c>
      <c r="I699" s="203"/>
      <c r="J699" s="199"/>
      <c r="K699" s="199"/>
      <c r="L699" s="204"/>
      <c r="M699" s="205"/>
      <c r="N699" s="206"/>
      <c r="O699" s="206"/>
      <c r="P699" s="206"/>
      <c r="Q699" s="206"/>
      <c r="R699" s="206"/>
      <c r="S699" s="206"/>
      <c r="T699" s="207"/>
      <c r="AT699" s="208" t="s">
        <v>231</v>
      </c>
      <c r="AU699" s="208" t="s">
        <v>85</v>
      </c>
      <c r="AV699" s="12" t="s">
        <v>85</v>
      </c>
      <c r="AW699" s="12" t="s">
        <v>33</v>
      </c>
      <c r="AX699" s="12" t="s">
        <v>78</v>
      </c>
      <c r="AY699" s="208" t="s">
        <v>223</v>
      </c>
    </row>
    <row r="700" spans="1:65" s="13" customFormat="1" ht="11.25">
      <c r="B700" s="209"/>
      <c r="C700" s="210"/>
      <c r="D700" s="200" t="s">
        <v>231</v>
      </c>
      <c r="E700" s="211" t="s">
        <v>1</v>
      </c>
      <c r="F700" s="212" t="s">
        <v>966</v>
      </c>
      <c r="G700" s="210"/>
      <c r="H700" s="213">
        <v>0.32</v>
      </c>
      <c r="I700" s="214"/>
      <c r="J700" s="210"/>
      <c r="K700" s="210"/>
      <c r="L700" s="215"/>
      <c r="M700" s="216"/>
      <c r="N700" s="217"/>
      <c r="O700" s="217"/>
      <c r="P700" s="217"/>
      <c r="Q700" s="217"/>
      <c r="R700" s="217"/>
      <c r="S700" s="217"/>
      <c r="T700" s="218"/>
      <c r="AT700" s="219" t="s">
        <v>231</v>
      </c>
      <c r="AU700" s="219" t="s">
        <v>85</v>
      </c>
      <c r="AV700" s="13" t="s">
        <v>87</v>
      </c>
      <c r="AW700" s="13" t="s">
        <v>33</v>
      </c>
      <c r="AX700" s="13" t="s">
        <v>78</v>
      </c>
      <c r="AY700" s="219" t="s">
        <v>223</v>
      </c>
    </row>
    <row r="701" spans="1:65" s="12" customFormat="1" ht="11.25">
      <c r="B701" s="198"/>
      <c r="C701" s="199"/>
      <c r="D701" s="200" t="s">
        <v>231</v>
      </c>
      <c r="E701" s="201" t="s">
        <v>1</v>
      </c>
      <c r="F701" s="202" t="s">
        <v>952</v>
      </c>
      <c r="G701" s="199"/>
      <c r="H701" s="201" t="s">
        <v>1</v>
      </c>
      <c r="I701" s="203"/>
      <c r="J701" s="199"/>
      <c r="K701" s="199"/>
      <c r="L701" s="204"/>
      <c r="M701" s="205"/>
      <c r="N701" s="206"/>
      <c r="O701" s="206"/>
      <c r="P701" s="206"/>
      <c r="Q701" s="206"/>
      <c r="R701" s="206"/>
      <c r="S701" s="206"/>
      <c r="T701" s="207"/>
      <c r="AT701" s="208" t="s">
        <v>231</v>
      </c>
      <c r="AU701" s="208" t="s">
        <v>85</v>
      </c>
      <c r="AV701" s="12" t="s">
        <v>85</v>
      </c>
      <c r="AW701" s="12" t="s">
        <v>33</v>
      </c>
      <c r="AX701" s="12" t="s">
        <v>78</v>
      </c>
      <c r="AY701" s="208" t="s">
        <v>223</v>
      </c>
    </row>
    <row r="702" spans="1:65" s="13" customFormat="1" ht="11.25">
      <c r="B702" s="209"/>
      <c r="C702" s="210"/>
      <c r="D702" s="200" t="s">
        <v>231</v>
      </c>
      <c r="E702" s="211" t="s">
        <v>1</v>
      </c>
      <c r="F702" s="212" t="s">
        <v>6</v>
      </c>
      <c r="G702" s="210"/>
      <c r="H702" s="213">
        <v>0.01</v>
      </c>
      <c r="I702" s="214"/>
      <c r="J702" s="210"/>
      <c r="K702" s="210"/>
      <c r="L702" s="215"/>
      <c r="M702" s="216"/>
      <c r="N702" s="217"/>
      <c r="O702" s="217"/>
      <c r="P702" s="217"/>
      <c r="Q702" s="217"/>
      <c r="R702" s="217"/>
      <c r="S702" s="217"/>
      <c r="T702" s="218"/>
      <c r="AT702" s="219" t="s">
        <v>231</v>
      </c>
      <c r="AU702" s="219" t="s">
        <v>85</v>
      </c>
      <c r="AV702" s="13" t="s">
        <v>87</v>
      </c>
      <c r="AW702" s="13" t="s">
        <v>33</v>
      </c>
      <c r="AX702" s="13" t="s">
        <v>78</v>
      </c>
      <c r="AY702" s="219" t="s">
        <v>223</v>
      </c>
    </row>
    <row r="703" spans="1:65" s="12" customFormat="1" ht="11.25">
      <c r="B703" s="198"/>
      <c r="C703" s="199"/>
      <c r="D703" s="200" t="s">
        <v>231</v>
      </c>
      <c r="E703" s="201" t="s">
        <v>1</v>
      </c>
      <c r="F703" s="202" t="s">
        <v>954</v>
      </c>
      <c r="G703" s="199"/>
      <c r="H703" s="201" t="s">
        <v>1</v>
      </c>
      <c r="I703" s="203"/>
      <c r="J703" s="199"/>
      <c r="K703" s="199"/>
      <c r="L703" s="204"/>
      <c r="M703" s="205"/>
      <c r="N703" s="206"/>
      <c r="O703" s="206"/>
      <c r="P703" s="206"/>
      <c r="Q703" s="206"/>
      <c r="R703" s="206"/>
      <c r="S703" s="206"/>
      <c r="T703" s="207"/>
      <c r="AT703" s="208" t="s">
        <v>231</v>
      </c>
      <c r="AU703" s="208" t="s">
        <v>85</v>
      </c>
      <c r="AV703" s="12" t="s">
        <v>85</v>
      </c>
      <c r="AW703" s="12" t="s">
        <v>33</v>
      </c>
      <c r="AX703" s="12" t="s">
        <v>78</v>
      </c>
      <c r="AY703" s="208" t="s">
        <v>223</v>
      </c>
    </row>
    <row r="704" spans="1:65" s="13" customFormat="1" ht="11.25">
      <c r="B704" s="209"/>
      <c r="C704" s="210"/>
      <c r="D704" s="200" t="s">
        <v>231</v>
      </c>
      <c r="E704" s="211" t="s">
        <v>1</v>
      </c>
      <c r="F704" s="212" t="s">
        <v>6</v>
      </c>
      <c r="G704" s="210"/>
      <c r="H704" s="213">
        <v>0.01</v>
      </c>
      <c r="I704" s="214"/>
      <c r="J704" s="210"/>
      <c r="K704" s="210"/>
      <c r="L704" s="215"/>
      <c r="M704" s="216"/>
      <c r="N704" s="217"/>
      <c r="O704" s="217"/>
      <c r="P704" s="217"/>
      <c r="Q704" s="217"/>
      <c r="R704" s="217"/>
      <c r="S704" s="217"/>
      <c r="T704" s="218"/>
      <c r="AT704" s="219" t="s">
        <v>231</v>
      </c>
      <c r="AU704" s="219" t="s">
        <v>85</v>
      </c>
      <c r="AV704" s="13" t="s">
        <v>87</v>
      </c>
      <c r="AW704" s="13" t="s">
        <v>33</v>
      </c>
      <c r="AX704" s="13" t="s">
        <v>78</v>
      </c>
      <c r="AY704" s="219" t="s">
        <v>223</v>
      </c>
    </row>
    <row r="705" spans="1:65" s="12" customFormat="1" ht="11.25">
      <c r="B705" s="198"/>
      <c r="C705" s="199"/>
      <c r="D705" s="200" t="s">
        <v>231</v>
      </c>
      <c r="E705" s="201" t="s">
        <v>1</v>
      </c>
      <c r="F705" s="202" t="s">
        <v>955</v>
      </c>
      <c r="G705" s="199"/>
      <c r="H705" s="201" t="s">
        <v>1</v>
      </c>
      <c r="I705" s="203"/>
      <c r="J705" s="199"/>
      <c r="K705" s="199"/>
      <c r="L705" s="204"/>
      <c r="M705" s="205"/>
      <c r="N705" s="206"/>
      <c r="O705" s="206"/>
      <c r="P705" s="206"/>
      <c r="Q705" s="206"/>
      <c r="R705" s="206"/>
      <c r="S705" s="206"/>
      <c r="T705" s="207"/>
      <c r="AT705" s="208" t="s">
        <v>231</v>
      </c>
      <c r="AU705" s="208" t="s">
        <v>85</v>
      </c>
      <c r="AV705" s="12" t="s">
        <v>85</v>
      </c>
      <c r="AW705" s="12" t="s">
        <v>33</v>
      </c>
      <c r="AX705" s="12" t="s">
        <v>78</v>
      </c>
      <c r="AY705" s="208" t="s">
        <v>223</v>
      </c>
    </row>
    <row r="706" spans="1:65" s="13" customFormat="1" ht="11.25">
      <c r="B706" s="209"/>
      <c r="C706" s="210"/>
      <c r="D706" s="200" t="s">
        <v>231</v>
      </c>
      <c r="E706" s="211" t="s">
        <v>1</v>
      </c>
      <c r="F706" s="212" t="s">
        <v>967</v>
      </c>
      <c r="G706" s="210"/>
      <c r="H706" s="213">
        <v>0.15</v>
      </c>
      <c r="I706" s="214"/>
      <c r="J706" s="210"/>
      <c r="K706" s="210"/>
      <c r="L706" s="215"/>
      <c r="M706" s="216"/>
      <c r="N706" s="217"/>
      <c r="O706" s="217"/>
      <c r="P706" s="217"/>
      <c r="Q706" s="217"/>
      <c r="R706" s="217"/>
      <c r="S706" s="217"/>
      <c r="T706" s="218"/>
      <c r="AT706" s="219" t="s">
        <v>231</v>
      </c>
      <c r="AU706" s="219" t="s">
        <v>85</v>
      </c>
      <c r="AV706" s="13" t="s">
        <v>87</v>
      </c>
      <c r="AW706" s="13" t="s">
        <v>33</v>
      </c>
      <c r="AX706" s="13" t="s">
        <v>78</v>
      </c>
      <c r="AY706" s="219" t="s">
        <v>223</v>
      </c>
    </row>
    <row r="707" spans="1:65" s="12" customFormat="1" ht="11.25">
      <c r="B707" s="198"/>
      <c r="C707" s="199"/>
      <c r="D707" s="200" t="s">
        <v>231</v>
      </c>
      <c r="E707" s="201" t="s">
        <v>1</v>
      </c>
      <c r="F707" s="202" t="s">
        <v>957</v>
      </c>
      <c r="G707" s="199"/>
      <c r="H707" s="201" t="s">
        <v>1</v>
      </c>
      <c r="I707" s="203"/>
      <c r="J707" s="199"/>
      <c r="K707" s="199"/>
      <c r="L707" s="204"/>
      <c r="M707" s="205"/>
      <c r="N707" s="206"/>
      <c r="O707" s="206"/>
      <c r="P707" s="206"/>
      <c r="Q707" s="206"/>
      <c r="R707" s="206"/>
      <c r="S707" s="206"/>
      <c r="T707" s="207"/>
      <c r="AT707" s="208" t="s">
        <v>231</v>
      </c>
      <c r="AU707" s="208" t="s">
        <v>85</v>
      </c>
      <c r="AV707" s="12" t="s">
        <v>85</v>
      </c>
      <c r="AW707" s="12" t="s">
        <v>33</v>
      </c>
      <c r="AX707" s="12" t="s">
        <v>78</v>
      </c>
      <c r="AY707" s="208" t="s">
        <v>223</v>
      </c>
    </row>
    <row r="708" spans="1:65" s="13" customFormat="1" ht="11.25">
      <c r="B708" s="209"/>
      <c r="C708" s="210"/>
      <c r="D708" s="200" t="s">
        <v>231</v>
      </c>
      <c r="E708" s="211" t="s">
        <v>1</v>
      </c>
      <c r="F708" s="212" t="s">
        <v>968</v>
      </c>
      <c r="G708" s="210"/>
      <c r="H708" s="213">
        <v>0.2</v>
      </c>
      <c r="I708" s="214"/>
      <c r="J708" s="210"/>
      <c r="K708" s="210"/>
      <c r="L708" s="215"/>
      <c r="M708" s="216"/>
      <c r="N708" s="217"/>
      <c r="O708" s="217"/>
      <c r="P708" s="217"/>
      <c r="Q708" s="217"/>
      <c r="R708" s="217"/>
      <c r="S708" s="217"/>
      <c r="T708" s="218"/>
      <c r="AT708" s="219" t="s">
        <v>231</v>
      </c>
      <c r="AU708" s="219" t="s">
        <v>85</v>
      </c>
      <c r="AV708" s="13" t="s">
        <v>87</v>
      </c>
      <c r="AW708" s="13" t="s">
        <v>33</v>
      </c>
      <c r="AX708" s="13" t="s">
        <v>78</v>
      </c>
      <c r="AY708" s="219" t="s">
        <v>223</v>
      </c>
    </row>
    <row r="709" spans="1:65" s="12" customFormat="1" ht="11.25">
      <c r="B709" s="198"/>
      <c r="C709" s="199"/>
      <c r="D709" s="200" t="s">
        <v>231</v>
      </c>
      <c r="E709" s="201" t="s">
        <v>1</v>
      </c>
      <c r="F709" s="202" t="s">
        <v>959</v>
      </c>
      <c r="G709" s="199"/>
      <c r="H709" s="201" t="s">
        <v>1</v>
      </c>
      <c r="I709" s="203"/>
      <c r="J709" s="199"/>
      <c r="K709" s="199"/>
      <c r="L709" s="204"/>
      <c r="M709" s="205"/>
      <c r="N709" s="206"/>
      <c r="O709" s="206"/>
      <c r="P709" s="206"/>
      <c r="Q709" s="206"/>
      <c r="R709" s="206"/>
      <c r="S709" s="206"/>
      <c r="T709" s="207"/>
      <c r="AT709" s="208" t="s">
        <v>231</v>
      </c>
      <c r="AU709" s="208" t="s">
        <v>85</v>
      </c>
      <c r="AV709" s="12" t="s">
        <v>85</v>
      </c>
      <c r="AW709" s="12" t="s">
        <v>33</v>
      </c>
      <c r="AX709" s="12" t="s">
        <v>78</v>
      </c>
      <c r="AY709" s="208" t="s">
        <v>223</v>
      </c>
    </row>
    <row r="710" spans="1:65" s="13" customFormat="1" ht="11.25">
      <c r="B710" s="209"/>
      <c r="C710" s="210"/>
      <c r="D710" s="200" t="s">
        <v>231</v>
      </c>
      <c r="E710" s="211" t="s">
        <v>1</v>
      </c>
      <c r="F710" s="212" t="s">
        <v>969</v>
      </c>
      <c r="G710" s="210"/>
      <c r="H710" s="213">
        <v>0.98</v>
      </c>
      <c r="I710" s="214"/>
      <c r="J710" s="210"/>
      <c r="K710" s="210"/>
      <c r="L710" s="215"/>
      <c r="M710" s="216"/>
      <c r="N710" s="217"/>
      <c r="O710" s="217"/>
      <c r="P710" s="217"/>
      <c r="Q710" s="217"/>
      <c r="R710" s="217"/>
      <c r="S710" s="217"/>
      <c r="T710" s="218"/>
      <c r="AT710" s="219" t="s">
        <v>231</v>
      </c>
      <c r="AU710" s="219" t="s">
        <v>85</v>
      </c>
      <c r="AV710" s="13" t="s">
        <v>87</v>
      </c>
      <c r="AW710" s="13" t="s">
        <v>33</v>
      </c>
      <c r="AX710" s="13" t="s">
        <v>78</v>
      </c>
      <c r="AY710" s="219" t="s">
        <v>223</v>
      </c>
    </row>
    <row r="711" spans="1:65" s="14" customFormat="1" ht="11.25">
      <c r="B711" s="220"/>
      <c r="C711" s="221"/>
      <c r="D711" s="200" t="s">
        <v>231</v>
      </c>
      <c r="E711" s="222" t="s">
        <v>1</v>
      </c>
      <c r="F711" s="223" t="s">
        <v>237</v>
      </c>
      <c r="G711" s="221"/>
      <c r="H711" s="224">
        <v>2.63</v>
      </c>
      <c r="I711" s="225"/>
      <c r="J711" s="221"/>
      <c r="K711" s="221"/>
      <c r="L711" s="226"/>
      <c r="M711" s="227"/>
      <c r="N711" s="228"/>
      <c r="O711" s="228"/>
      <c r="P711" s="228"/>
      <c r="Q711" s="228"/>
      <c r="R711" s="228"/>
      <c r="S711" s="228"/>
      <c r="T711" s="229"/>
      <c r="AT711" s="230" t="s">
        <v>231</v>
      </c>
      <c r="AU711" s="230" t="s">
        <v>85</v>
      </c>
      <c r="AV711" s="14" t="s">
        <v>229</v>
      </c>
      <c r="AW711" s="14" t="s">
        <v>33</v>
      </c>
      <c r="AX711" s="14" t="s">
        <v>85</v>
      </c>
      <c r="AY711" s="230" t="s">
        <v>223</v>
      </c>
    </row>
    <row r="712" spans="1:65" s="13" customFormat="1" ht="11.25">
      <c r="B712" s="209"/>
      <c r="C712" s="210"/>
      <c r="D712" s="200" t="s">
        <v>231</v>
      </c>
      <c r="E712" s="210"/>
      <c r="F712" s="212" t="s">
        <v>970</v>
      </c>
      <c r="G712" s="210"/>
      <c r="H712" s="213">
        <v>2.8929999999999998</v>
      </c>
      <c r="I712" s="214"/>
      <c r="J712" s="210"/>
      <c r="K712" s="210"/>
      <c r="L712" s="215"/>
      <c r="M712" s="216"/>
      <c r="N712" s="217"/>
      <c r="O712" s="217"/>
      <c r="P712" s="217"/>
      <c r="Q712" s="217"/>
      <c r="R712" s="217"/>
      <c r="S712" s="217"/>
      <c r="T712" s="218"/>
      <c r="AT712" s="219" t="s">
        <v>231</v>
      </c>
      <c r="AU712" s="219" t="s">
        <v>85</v>
      </c>
      <c r="AV712" s="13" t="s">
        <v>87</v>
      </c>
      <c r="AW712" s="13" t="s">
        <v>4</v>
      </c>
      <c r="AX712" s="13" t="s">
        <v>85</v>
      </c>
      <c r="AY712" s="219" t="s">
        <v>223</v>
      </c>
    </row>
    <row r="713" spans="1:65" s="2" customFormat="1" ht="24.2" customHeight="1">
      <c r="A713" s="34"/>
      <c r="B713" s="35"/>
      <c r="C713" s="185" t="s">
        <v>971</v>
      </c>
      <c r="D713" s="185" t="s">
        <v>224</v>
      </c>
      <c r="E713" s="186" t="s">
        <v>972</v>
      </c>
      <c r="F713" s="187" t="s">
        <v>973</v>
      </c>
      <c r="G713" s="188" t="s">
        <v>142</v>
      </c>
      <c r="H713" s="189">
        <v>218.52</v>
      </c>
      <c r="I713" s="190"/>
      <c r="J713" s="191">
        <f>ROUND(I713*H713,2)</f>
        <v>0</v>
      </c>
      <c r="K713" s="187" t="s">
        <v>228</v>
      </c>
      <c r="L713" s="39"/>
      <c r="M713" s="192" t="s">
        <v>1</v>
      </c>
      <c r="N713" s="193" t="s">
        <v>43</v>
      </c>
      <c r="O713" s="71"/>
      <c r="P713" s="194">
        <f>O713*H713</f>
        <v>0</v>
      </c>
      <c r="Q713" s="194">
        <v>0</v>
      </c>
      <c r="R713" s="194">
        <f>Q713*H713</f>
        <v>0</v>
      </c>
      <c r="S713" s="194">
        <v>0</v>
      </c>
      <c r="T713" s="195">
        <f>S713*H713</f>
        <v>0</v>
      </c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R713" s="196" t="s">
        <v>318</v>
      </c>
      <c r="AT713" s="196" t="s">
        <v>224</v>
      </c>
      <c r="AU713" s="196" t="s">
        <v>85</v>
      </c>
      <c r="AY713" s="17" t="s">
        <v>223</v>
      </c>
      <c r="BE713" s="197">
        <f>IF(N713="základní",J713,0)</f>
        <v>0</v>
      </c>
      <c r="BF713" s="197">
        <f>IF(N713="snížená",J713,0)</f>
        <v>0</v>
      </c>
      <c r="BG713" s="197">
        <f>IF(N713="zákl. přenesená",J713,0)</f>
        <v>0</v>
      </c>
      <c r="BH713" s="197">
        <f>IF(N713="sníž. přenesená",J713,0)</f>
        <v>0</v>
      </c>
      <c r="BI713" s="197">
        <f>IF(N713="nulová",J713,0)</f>
        <v>0</v>
      </c>
      <c r="BJ713" s="17" t="s">
        <v>85</v>
      </c>
      <c r="BK713" s="197">
        <f>ROUND(I713*H713,2)</f>
        <v>0</v>
      </c>
      <c r="BL713" s="17" t="s">
        <v>318</v>
      </c>
      <c r="BM713" s="196" t="s">
        <v>974</v>
      </c>
    </row>
    <row r="714" spans="1:65" s="12" customFormat="1" ht="11.25">
      <c r="B714" s="198"/>
      <c r="C714" s="199"/>
      <c r="D714" s="200" t="s">
        <v>231</v>
      </c>
      <c r="E714" s="201" t="s">
        <v>1</v>
      </c>
      <c r="F714" s="202" t="s">
        <v>975</v>
      </c>
      <c r="G714" s="199"/>
      <c r="H714" s="201" t="s">
        <v>1</v>
      </c>
      <c r="I714" s="203"/>
      <c r="J714" s="199"/>
      <c r="K714" s="199"/>
      <c r="L714" s="204"/>
      <c r="M714" s="205"/>
      <c r="N714" s="206"/>
      <c r="O714" s="206"/>
      <c r="P714" s="206"/>
      <c r="Q714" s="206"/>
      <c r="R714" s="206"/>
      <c r="S714" s="206"/>
      <c r="T714" s="207"/>
      <c r="AT714" s="208" t="s">
        <v>231</v>
      </c>
      <c r="AU714" s="208" t="s">
        <v>85</v>
      </c>
      <c r="AV714" s="12" t="s">
        <v>85</v>
      </c>
      <c r="AW714" s="12" t="s">
        <v>33</v>
      </c>
      <c r="AX714" s="12" t="s">
        <v>78</v>
      </c>
      <c r="AY714" s="208" t="s">
        <v>223</v>
      </c>
    </row>
    <row r="715" spans="1:65" s="13" customFormat="1" ht="11.25">
      <c r="B715" s="209"/>
      <c r="C715" s="210"/>
      <c r="D715" s="200" t="s">
        <v>231</v>
      </c>
      <c r="E715" s="211" t="s">
        <v>1</v>
      </c>
      <c r="F715" s="212" t="s">
        <v>976</v>
      </c>
      <c r="G715" s="210"/>
      <c r="H715" s="213">
        <v>24.72</v>
      </c>
      <c r="I715" s="214"/>
      <c r="J715" s="210"/>
      <c r="K715" s="210"/>
      <c r="L715" s="215"/>
      <c r="M715" s="216"/>
      <c r="N715" s="217"/>
      <c r="O715" s="217"/>
      <c r="P715" s="217"/>
      <c r="Q715" s="217"/>
      <c r="R715" s="217"/>
      <c r="S715" s="217"/>
      <c r="T715" s="218"/>
      <c r="AT715" s="219" t="s">
        <v>231</v>
      </c>
      <c r="AU715" s="219" t="s">
        <v>85</v>
      </c>
      <c r="AV715" s="13" t="s">
        <v>87</v>
      </c>
      <c r="AW715" s="13" t="s">
        <v>33</v>
      </c>
      <c r="AX715" s="13" t="s">
        <v>78</v>
      </c>
      <c r="AY715" s="219" t="s">
        <v>223</v>
      </c>
    </row>
    <row r="716" spans="1:65" s="12" customFormat="1" ht="11.25">
      <c r="B716" s="198"/>
      <c r="C716" s="199"/>
      <c r="D716" s="200" t="s">
        <v>231</v>
      </c>
      <c r="E716" s="201" t="s">
        <v>1</v>
      </c>
      <c r="F716" s="202" t="s">
        <v>328</v>
      </c>
      <c r="G716" s="199"/>
      <c r="H716" s="201" t="s">
        <v>1</v>
      </c>
      <c r="I716" s="203"/>
      <c r="J716" s="199"/>
      <c r="K716" s="199"/>
      <c r="L716" s="204"/>
      <c r="M716" s="205"/>
      <c r="N716" s="206"/>
      <c r="O716" s="206"/>
      <c r="P716" s="206"/>
      <c r="Q716" s="206"/>
      <c r="R716" s="206"/>
      <c r="S716" s="206"/>
      <c r="T716" s="207"/>
      <c r="AT716" s="208" t="s">
        <v>231</v>
      </c>
      <c r="AU716" s="208" t="s">
        <v>85</v>
      </c>
      <c r="AV716" s="12" t="s">
        <v>85</v>
      </c>
      <c r="AW716" s="12" t="s">
        <v>33</v>
      </c>
      <c r="AX716" s="12" t="s">
        <v>78</v>
      </c>
      <c r="AY716" s="208" t="s">
        <v>223</v>
      </c>
    </row>
    <row r="717" spans="1:65" s="13" customFormat="1" ht="11.25">
      <c r="B717" s="209"/>
      <c r="C717" s="210"/>
      <c r="D717" s="200" t="s">
        <v>231</v>
      </c>
      <c r="E717" s="211" t="s">
        <v>1</v>
      </c>
      <c r="F717" s="212" t="s">
        <v>977</v>
      </c>
      <c r="G717" s="210"/>
      <c r="H717" s="213">
        <v>13.6</v>
      </c>
      <c r="I717" s="214"/>
      <c r="J717" s="210"/>
      <c r="K717" s="210"/>
      <c r="L717" s="215"/>
      <c r="M717" s="216"/>
      <c r="N717" s="217"/>
      <c r="O717" s="217"/>
      <c r="P717" s="217"/>
      <c r="Q717" s="217"/>
      <c r="R717" s="217"/>
      <c r="S717" s="217"/>
      <c r="T717" s="218"/>
      <c r="AT717" s="219" t="s">
        <v>231</v>
      </c>
      <c r="AU717" s="219" t="s">
        <v>85</v>
      </c>
      <c r="AV717" s="13" t="s">
        <v>87</v>
      </c>
      <c r="AW717" s="13" t="s">
        <v>33</v>
      </c>
      <c r="AX717" s="13" t="s">
        <v>78</v>
      </c>
      <c r="AY717" s="219" t="s">
        <v>223</v>
      </c>
    </row>
    <row r="718" spans="1:65" s="12" customFormat="1" ht="11.25">
      <c r="B718" s="198"/>
      <c r="C718" s="199"/>
      <c r="D718" s="200" t="s">
        <v>231</v>
      </c>
      <c r="E718" s="201" t="s">
        <v>1</v>
      </c>
      <c r="F718" s="202" t="s">
        <v>978</v>
      </c>
      <c r="G718" s="199"/>
      <c r="H718" s="201" t="s">
        <v>1</v>
      </c>
      <c r="I718" s="203"/>
      <c r="J718" s="199"/>
      <c r="K718" s="199"/>
      <c r="L718" s="204"/>
      <c r="M718" s="205"/>
      <c r="N718" s="206"/>
      <c r="O718" s="206"/>
      <c r="P718" s="206"/>
      <c r="Q718" s="206"/>
      <c r="R718" s="206"/>
      <c r="S718" s="206"/>
      <c r="T718" s="207"/>
      <c r="AT718" s="208" t="s">
        <v>231</v>
      </c>
      <c r="AU718" s="208" t="s">
        <v>85</v>
      </c>
      <c r="AV718" s="12" t="s">
        <v>85</v>
      </c>
      <c r="AW718" s="12" t="s">
        <v>33</v>
      </c>
      <c r="AX718" s="12" t="s">
        <v>78</v>
      </c>
      <c r="AY718" s="208" t="s">
        <v>223</v>
      </c>
    </row>
    <row r="719" spans="1:65" s="13" customFormat="1" ht="11.25">
      <c r="B719" s="209"/>
      <c r="C719" s="210"/>
      <c r="D719" s="200" t="s">
        <v>231</v>
      </c>
      <c r="E719" s="211" t="s">
        <v>1</v>
      </c>
      <c r="F719" s="212" t="s">
        <v>979</v>
      </c>
      <c r="G719" s="210"/>
      <c r="H719" s="213">
        <v>10.8</v>
      </c>
      <c r="I719" s="214"/>
      <c r="J719" s="210"/>
      <c r="K719" s="210"/>
      <c r="L719" s="215"/>
      <c r="M719" s="216"/>
      <c r="N719" s="217"/>
      <c r="O719" s="217"/>
      <c r="P719" s="217"/>
      <c r="Q719" s="217"/>
      <c r="R719" s="217"/>
      <c r="S719" s="217"/>
      <c r="T719" s="218"/>
      <c r="AT719" s="219" t="s">
        <v>231</v>
      </c>
      <c r="AU719" s="219" t="s">
        <v>85</v>
      </c>
      <c r="AV719" s="13" t="s">
        <v>87</v>
      </c>
      <c r="AW719" s="13" t="s">
        <v>33</v>
      </c>
      <c r="AX719" s="13" t="s">
        <v>78</v>
      </c>
      <c r="AY719" s="219" t="s">
        <v>223</v>
      </c>
    </row>
    <row r="720" spans="1:65" s="12" customFormat="1" ht="11.25">
      <c r="B720" s="198"/>
      <c r="C720" s="199"/>
      <c r="D720" s="200" t="s">
        <v>231</v>
      </c>
      <c r="E720" s="201" t="s">
        <v>1</v>
      </c>
      <c r="F720" s="202" t="s">
        <v>980</v>
      </c>
      <c r="G720" s="199"/>
      <c r="H720" s="201" t="s">
        <v>1</v>
      </c>
      <c r="I720" s="203"/>
      <c r="J720" s="199"/>
      <c r="K720" s="199"/>
      <c r="L720" s="204"/>
      <c r="M720" s="205"/>
      <c r="N720" s="206"/>
      <c r="O720" s="206"/>
      <c r="P720" s="206"/>
      <c r="Q720" s="206"/>
      <c r="R720" s="206"/>
      <c r="S720" s="206"/>
      <c r="T720" s="207"/>
      <c r="AT720" s="208" t="s">
        <v>231</v>
      </c>
      <c r="AU720" s="208" t="s">
        <v>85</v>
      </c>
      <c r="AV720" s="12" t="s">
        <v>85</v>
      </c>
      <c r="AW720" s="12" t="s">
        <v>33</v>
      </c>
      <c r="AX720" s="12" t="s">
        <v>78</v>
      </c>
      <c r="AY720" s="208" t="s">
        <v>223</v>
      </c>
    </row>
    <row r="721" spans="1:65" s="13" customFormat="1" ht="11.25">
      <c r="B721" s="209"/>
      <c r="C721" s="210"/>
      <c r="D721" s="200" t="s">
        <v>231</v>
      </c>
      <c r="E721" s="211" t="s">
        <v>1</v>
      </c>
      <c r="F721" s="212" t="s">
        <v>981</v>
      </c>
      <c r="G721" s="210"/>
      <c r="H721" s="213">
        <v>14.8</v>
      </c>
      <c r="I721" s="214"/>
      <c r="J721" s="210"/>
      <c r="K721" s="210"/>
      <c r="L721" s="215"/>
      <c r="M721" s="216"/>
      <c r="N721" s="217"/>
      <c r="O721" s="217"/>
      <c r="P721" s="217"/>
      <c r="Q721" s="217"/>
      <c r="R721" s="217"/>
      <c r="S721" s="217"/>
      <c r="T721" s="218"/>
      <c r="AT721" s="219" t="s">
        <v>231</v>
      </c>
      <c r="AU721" s="219" t="s">
        <v>85</v>
      </c>
      <c r="AV721" s="13" t="s">
        <v>87</v>
      </c>
      <c r="AW721" s="13" t="s">
        <v>33</v>
      </c>
      <c r="AX721" s="13" t="s">
        <v>78</v>
      </c>
      <c r="AY721" s="219" t="s">
        <v>223</v>
      </c>
    </row>
    <row r="722" spans="1:65" s="12" customFormat="1" ht="11.25">
      <c r="B722" s="198"/>
      <c r="C722" s="199"/>
      <c r="D722" s="200" t="s">
        <v>231</v>
      </c>
      <c r="E722" s="201" t="s">
        <v>1</v>
      </c>
      <c r="F722" s="202" t="s">
        <v>982</v>
      </c>
      <c r="G722" s="199"/>
      <c r="H722" s="201" t="s">
        <v>1</v>
      </c>
      <c r="I722" s="203"/>
      <c r="J722" s="199"/>
      <c r="K722" s="199"/>
      <c r="L722" s="204"/>
      <c r="M722" s="205"/>
      <c r="N722" s="206"/>
      <c r="O722" s="206"/>
      <c r="P722" s="206"/>
      <c r="Q722" s="206"/>
      <c r="R722" s="206"/>
      <c r="S722" s="206"/>
      <c r="T722" s="207"/>
      <c r="AT722" s="208" t="s">
        <v>231</v>
      </c>
      <c r="AU722" s="208" t="s">
        <v>85</v>
      </c>
      <c r="AV722" s="12" t="s">
        <v>85</v>
      </c>
      <c r="AW722" s="12" t="s">
        <v>33</v>
      </c>
      <c r="AX722" s="12" t="s">
        <v>78</v>
      </c>
      <c r="AY722" s="208" t="s">
        <v>223</v>
      </c>
    </row>
    <row r="723" spans="1:65" s="13" customFormat="1" ht="11.25">
      <c r="B723" s="209"/>
      <c r="C723" s="210"/>
      <c r="D723" s="200" t="s">
        <v>231</v>
      </c>
      <c r="E723" s="211" t="s">
        <v>1</v>
      </c>
      <c r="F723" s="212" t="s">
        <v>983</v>
      </c>
      <c r="G723" s="210"/>
      <c r="H723" s="213">
        <v>26</v>
      </c>
      <c r="I723" s="214"/>
      <c r="J723" s="210"/>
      <c r="K723" s="210"/>
      <c r="L723" s="215"/>
      <c r="M723" s="216"/>
      <c r="N723" s="217"/>
      <c r="O723" s="217"/>
      <c r="P723" s="217"/>
      <c r="Q723" s="217"/>
      <c r="R723" s="217"/>
      <c r="S723" s="217"/>
      <c r="T723" s="218"/>
      <c r="AT723" s="219" t="s">
        <v>231</v>
      </c>
      <c r="AU723" s="219" t="s">
        <v>85</v>
      </c>
      <c r="AV723" s="13" t="s">
        <v>87</v>
      </c>
      <c r="AW723" s="13" t="s">
        <v>33</v>
      </c>
      <c r="AX723" s="13" t="s">
        <v>78</v>
      </c>
      <c r="AY723" s="219" t="s">
        <v>223</v>
      </c>
    </row>
    <row r="724" spans="1:65" s="12" customFormat="1" ht="11.25">
      <c r="B724" s="198"/>
      <c r="C724" s="199"/>
      <c r="D724" s="200" t="s">
        <v>231</v>
      </c>
      <c r="E724" s="201" t="s">
        <v>1</v>
      </c>
      <c r="F724" s="202" t="s">
        <v>984</v>
      </c>
      <c r="G724" s="199"/>
      <c r="H724" s="201" t="s">
        <v>1</v>
      </c>
      <c r="I724" s="203"/>
      <c r="J724" s="199"/>
      <c r="K724" s="199"/>
      <c r="L724" s="204"/>
      <c r="M724" s="205"/>
      <c r="N724" s="206"/>
      <c r="O724" s="206"/>
      <c r="P724" s="206"/>
      <c r="Q724" s="206"/>
      <c r="R724" s="206"/>
      <c r="S724" s="206"/>
      <c r="T724" s="207"/>
      <c r="AT724" s="208" t="s">
        <v>231</v>
      </c>
      <c r="AU724" s="208" t="s">
        <v>85</v>
      </c>
      <c r="AV724" s="12" t="s">
        <v>85</v>
      </c>
      <c r="AW724" s="12" t="s">
        <v>33</v>
      </c>
      <c r="AX724" s="12" t="s">
        <v>78</v>
      </c>
      <c r="AY724" s="208" t="s">
        <v>223</v>
      </c>
    </row>
    <row r="725" spans="1:65" s="13" customFormat="1" ht="11.25">
      <c r="B725" s="209"/>
      <c r="C725" s="210"/>
      <c r="D725" s="200" t="s">
        <v>231</v>
      </c>
      <c r="E725" s="211" t="s">
        <v>1</v>
      </c>
      <c r="F725" s="212" t="s">
        <v>985</v>
      </c>
      <c r="G725" s="210"/>
      <c r="H725" s="213">
        <v>32</v>
      </c>
      <c r="I725" s="214"/>
      <c r="J725" s="210"/>
      <c r="K725" s="210"/>
      <c r="L725" s="215"/>
      <c r="M725" s="216"/>
      <c r="N725" s="217"/>
      <c r="O725" s="217"/>
      <c r="P725" s="217"/>
      <c r="Q725" s="217"/>
      <c r="R725" s="217"/>
      <c r="S725" s="217"/>
      <c r="T725" s="218"/>
      <c r="AT725" s="219" t="s">
        <v>231</v>
      </c>
      <c r="AU725" s="219" t="s">
        <v>85</v>
      </c>
      <c r="AV725" s="13" t="s">
        <v>87</v>
      </c>
      <c r="AW725" s="13" t="s">
        <v>33</v>
      </c>
      <c r="AX725" s="13" t="s">
        <v>78</v>
      </c>
      <c r="AY725" s="219" t="s">
        <v>223</v>
      </c>
    </row>
    <row r="726" spans="1:65" s="12" customFormat="1" ht="11.25">
      <c r="B726" s="198"/>
      <c r="C726" s="199"/>
      <c r="D726" s="200" t="s">
        <v>231</v>
      </c>
      <c r="E726" s="201" t="s">
        <v>1</v>
      </c>
      <c r="F726" s="202" t="s">
        <v>986</v>
      </c>
      <c r="G726" s="199"/>
      <c r="H726" s="201" t="s">
        <v>1</v>
      </c>
      <c r="I726" s="203"/>
      <c r="J726" s="199"/>
      <c r="K726" s="199"/>
      <c r="L726" s="204"/>
      <c r="M726" s="205"/>
      <c r="N726" s="206"/>
      <c r="O726" s="206"/>
      <c r="P726" s="206"/>
      <c r="Q726" s="206"/>
      <c r="R726" s="206"/>
      <c r="S726" s="206"/>
      <c r="T726" s="207"/>
      <c r="AT726" s="208" t="s">
        <v>231</v>
      </c>
      <c r="AU726" s="208" t="s">
        <v>85</v>
      </c>
      <c r="AV726" s="12" t="s">
        <v>85</v>
      </c>
      <c r="AW726" s="12" t="s">
        <v>33</v>
      </c>
      <c r="AX726" s="12" t="s">
        <v>78</v>
      </c>
      <c r="AY726" s="208" t="s">
        <v>223</v>
      </c>
    </row>
    <row r="727" spans="1:65" s="13" customFormat="1" ht="11.25">
      <c r="B727" s="209"/>
      <c r="C727" s="210"/>
      <c r="D727" s="200" t="s">
        <v>231</v>
      </c>
      <c r="E727" s="211" t="s">
        <v>1</v>
      </c>
      <c r="F727" s="212" t="s">
        <v>987</v>
      </c>
      <c r="G727" s="210"/>
      <c r="H727" s="213">
        <v>67.2</v>
      </c>
      <c r="I727" s="214"/>
      <c r="J727" s="210"/>
      <c r="K727" s="210"/>
      <c r="L727" s="215"/>
      <c r="M727" s="216"/>
      <c r="N727" s="217"/>
      <c r="O727" s="217"/>
      <c r="P727" s="217"/>
      <c r="Q727" s="217"/>
      <c r="R727" s="217"/>
      <c r="S727" s="217"/>
      <c r="T727" s="218"/>
      <c r="AT727" s="219" t="s">
        <v>231</v>
      </c>
      <c r="AU727" s="219" t="s">
        <v>85</v>
      </c>
      <c r="AV727" s="13" t="s">
        <v>87</v>
      </c>
      <c r="AW727" s="13" t="s">
        <v>33</v>
      </c>
      <c r="AX727" s="13" t="s">
        <v>78</v>
      </c>
      <c r="AY727" s="219" t="s">
        <v>223</v>
      </c>
    </row>
    <row r="728" spans="1:65" s="12" customFormat="1" ht="11.25">
      <c r="B728" s="198"/>
      <c r="C728" s="199"/>
      <c r="D728" s="200" t="s">
        <v>231</v>
      </c>
      <c r="E728" s="201" t="s">
        <v>1</v>
      </c>
      <c r="F728" s="202" t="s">
        <v>988</v>
      </c>
      <c r="G728" s="199"/>
      <c r="H728" s="201" t="s">
        <v>1</v>
      </c>
      <c r="I728" s="203"/>
      <c r="J728" s="199"/>
      <c r="K728" s="199"/>
      <c r="L728" s="204"/>
      <c r="M728" s="205"/>
      <c r="N728" s="206"/>
      <c r="O728" s="206"/>
      <c r="P728" s="206"/>
      <c r="Q728" s="206"/>
      <c r="R728" s="206"/>
      <c r="S728" s="206"/>
      <c r="T728" s="207"/>
      <c r="AT728" s="208" t="s">
        <v>231</v>
      </c>
      <c r="AU728" s="208" t="s">
        <v>85</v>
      </c>
      <c r="AV728" s="12" t="s">
        <v>85</v>
      </c>
      <c r="AW728" s="12" t="s">
        <v>33</v>
      </c>
      <c r="AX728" s="12" t="s">
        <v>78</v>
      </c>
      <c r="AY728" s="208" t="s">
        <v>223</v>
      </c>
    </row>
    <row r="729" spans="1:65" s="13" customFormat="1" ht="11.25">
      <c r="B729" s="209"/>
      <c r="C729" s="210"/>
      <c r="D729" s="200" t="s">
        <v>231</v>
      </c>
      <c r="E729" s="211" t="s">
        <v>1</v>
      </c>
      <c r="F729" s="212" t="s">
        <v>989</v>
      </c>
      <c r="G729" s="210"/>
      <c r="H729" s="213">
        <v>14</v>
      </c>
      <c r="I729" s="214"/>
      <c r="J729" s="210"/>
      <c r="K729" s="210"/>
      <c r="L729" s="215"/>
      <c r="M729" s="216"/>
      <c r="N729" s="217"/>
      <c r="O729" s="217"/>
      <c r="P729" s="217"/>
      <c r="Q729" s="217"/>
      <c r="R729" s="217"/>
      <c r="S729" s="217"/>
      <c r="T729" s="218"/>
      <c r="AT729" s="219" t="s">
        <v>231</v>
      </c>
      <c r="AU729" s="219" t="s">
        <v>85</v>
      </c>
      <c r="AV729" s="13" t="s">
        <v>87</v>
      </c>
      <c r="AW729" s="13" t="s">
        <v>33</v>
      </c>
      <c r="AX729" s="13" t="s">
        <v>78</v>
      </c>
      <c r="AY729" s="219" t="s">
        <v>223</v>
      </c>
    </row>
    <row r="730" spans="1:65" s="12" customFormat="1" ht="11.25">
      <c r="B730" s="198"/>
      <c r="C730" s="199"/>
      <c r="D730" s="200" t="s">
        <v>231</v>
      </c>
      <c r="E730" s="201" t="s">
        <v>1</v>
      </c>
      <c r="F730" s="202" t="s">
        <v>990</v>
      </c>
      <c r="G730" s="199"/>
      <c r="H730" s="201" t="s">
        <v>1</v>
      </c>
      <c r="I730" s="203"/>
      <c r="J730" s="199"/>
      <c r="K730" s="199"/>
      <c r="L730" s="204"/>
      <c r="M730" s="205"/>
      <c r="N730" s="206"/>
      <c r="O730" s="206"/>
      <c r="P730" s="206"/>
      <c r="Q730" s="206"/>
      <c r="R730" s="206"/>
      <c r="S730" s="206"/>
      <c r="T730" s="207"/>
      <c r="AT730" s="208" t="s">
        <v>231</v>
      </c>
      <c r="AU730" s="208" t="s">
        <v>85</v>
      </c>
      <c r="AV730" s="12" t="s">
        <v>85</v>
      </c>
      <c r="AW730" s="12" t="s">
        <v>33</v>
      </c>
      <c r="AX730" s="12" t="s">
        <v>78</v>
      </c>
      <c r="AY730" s="208" t="s">
        <v>223</v>
      </c>
    </row>
    <row r="731" spans="1:65" s="13" customFormat="1" ht="11.25">
      <c r="B731" s="209"/>
      <c r="C731" s="210"/>
      <c r="D731" s="200" t="s">
        <v>231</v>
      </c>
      <c r="E731" s="211" t="s">
        <v>1</v>
      </c>
      <c r="F731" s="212" t="s">
        <v>991</v>
      </c>
      <c r="G731" s="210"/>
      <c r="H731" s="213">
        <v>9.8000000000000007</v>
      </c>
      <c r="I731" s="214"/>
      <c r="J731" s="210"/>
      <c r="K731" s="210"/>
      <c r="L731" s="215"/>
      <c r="M731" s="216"/>
      <c r="N731" s="217"/>
      <c r="O731" s="217"/>
      <c r="P731" s="217"/>
      <c r="Q731" s="217"/>
      <c r="R731" s="217"/>
      <c r="S731" s="217"/>
      <c r="T731" s="218"/>
      <c r="AT731" s="219" t="s">
        <v>231</v>
      </c>
      <c r="AU731" s="219" t="s">
        <v>85</v>
      </c>
      <c r="AV731" s="13" t="s">
        <v>87</v>
      </c>
      <c r="AW731" s="13" t="s">
        <v>33</v>
      </c>
      <c r="AX731" s="13" t="s">
        <v>78</v>
      </c>
      <c r="AY731" s="219" t="s">
        <v>223</v>
      </c>
    </row>
    <row r="732" spans="1:65" s="12" customFormat="1" ht="11.25">
      <c r="B732" s="198"/>
      <c r="C732" s="199"/>
      <c r="D732" s="200" t="s">
        <v>231</v>
      </c>
      <c r="E732" s="201" t="s">
        <v>1</v>
      </c>
      <c r="F732" s="202" t="s">
        <v>992</v>
      </c>
      <c r="G732" s="199"/>
      <c r="H732" s="201" t="s">
        <v>1</v>
      </c>
      <c r="I732" s="203"/>
      <c r="J732" s="199"/>
      <c r="K732" s="199"/>
      <c r="L732" s="204"/>
      <c r="M732" s="205"/>
      <c r="N732" s="206"/>
      <c r="O732" s="206"/>
      <c r="P732" s="206"/>
      <c r="Q732" s="206"/>
      <c r="R732" s="206"/>
      <c r="S732" s="206"/>
      <c r="T732" s="207"/>
      <c r="AT732" s="208" t="s">
        <v>231</v>
      </c>
      <c r="AU732" s="208" t="s">
        <v>85</v>
      </c>
      <c r="AV732" s="12" t="s">
        <v>85</v>
      </c>
      <c r="AW732" s="12" t="s">
        <v>33</v>
      </c>
      <c r="AX732" s="12" t="s">
        <v>78</v>
      </c>
      <c r="AY732" s="208" t="s">
        <v>223</v>
      </c>
    </row>
    <row r="733" spans="1:65" s="13" customFormat="1" ht="11.25">
      <c r="B733" s="209"/>
      <c r="C733" s="210"/>
      <c r="D733" s="200" t="s">
        <v>231</v>
      </c>
      <c r="E733" s="211" t="s">
        <v>1</v>
      </c>
      <c r="F733" s="212" t="s">
        <v>993</v>
      </c>
      <c r="G733" s="210"/>
      <c r="H733" s="213">
        <v>5.6</v>
      </c>
      <c r="I733" s="214"/>
      <c r="J733" s="210"/>
      <c r="K733" s="210"/>
      <c r="L733" s="215"/>
      <c r="M733" s="216"/>
      <c r="N733" s="217"/>
      <c r="O733" s="217"/>
      <c r="P733" s="217"/>
      <c r="Q733" s="217"/>
      <c r="R733" s="217"/>
      <c r="S733" s="217"/>
      <c r="T733" s="218"/>
      <c r="AT733" s="219" t="s">
        <v>231</v>
      </c>
      <c r="AU733" s="219" t="s">
        <v>85</v>
      </c>
      <c r="AV733" s="13" t="s">
        <v>87</v>
      </c>
      <c r="AW733" s="13" t="s">
        <v>33</v>
      </c>
      <c r="AX733" s="13" t="s">
        <v>78</v>
      </c>
      <c r="AY733" s="219" t="s">
        <v>223</v>
      </c>
    </row>
    <row r="734" spans="1:65" s="14" customFormat="1" ht="11.25">
      <c r="B734" s="220"/>
      <c r="C734" s="221"/>
      <c r="D734" s="200" t="s">
        <v>231</v>
      </c>
      <c r="E734" s="222" t="s">
        <v>1</v>
      </c>
      <c r="F734" s="223" t="s">
        <v>237</v>
      </c>
      <c r="G734" s="221"/>
      <c r="H734" s="224">
        <v>218.52</v>
      </c>
      <c r="I734" s="225"/>
      <c r="J734" s="221"/>
      <c r="K734" s="221"/>
      <c r="L734" s="226"/>
      <c r="M734" s="227"/>
      <c r="N734" s="228"/>
      <c r="O734" s="228"/>
      <c r="P734" s="228"/>
      <c r="Q734" s="228"/>
      <c r="R734" s="228"/>
      <c r="S734" s="228"/>
      <c r="T734" s="229"/>
      <c r="AT734" s="230" t="s">
        <v>231</v>
      </c>
      <c r="AU734" s="230" t="s">
        <v>85</v>
      </c>
      <c r="AV734" s="14" t="s">
        <v>229</v>
      </c>
      <c r="AW734" s="14" t="s">
        <v>33</v>
      </c>
      <c r="AX734" s="14" t="s">
        <v>85</v>
      </c>
      <c r="AY734" s="230" t="s">
        <v>223</v>
      </c>
    </row>
    <row r="735" spans="1:65" s="2" customFormat="1" ht="21.75" customHeight="1">
      <c r="A735" s="34"/>
      <c r="B735" s="35"/>
      <c r="C735" s="231" t="s">
        <v>994</v>
      </c>
      <c r="D735" s="231" t="s">
        <v>268</v>
      </c>
      <c r="E735" s="232" t="s">
        <v>995</v>
      </c>
      <c r="F735" s="233" t="s">
        <v>996</v>
      </c>
      <c r="G735" s="234" t="s">
        <v>227</v>
      </c>
      <c r="H735" s="235">
        <v>4.3449999999999998</v>
      </c>
      <c r="I735" s="236"/>
      <c r="J735" s="237">
        <f>ROUND(I735*H735,2)</f>
        <v>0</v>
      </c>
      <c r="K735" s="233" t="s">
        <v>228</v>
      </c>
      <c r="L735" s="238"/>
      <c r="M735" s="239" t="s">
        <v>1</v>
      </c>
      <c r="N735" s="240" t="s">
        <v>43</v>
      </c>
      <c r="O735" s="71"/>
      <c r="P735" s="194">
        <f>O735*H735</f>
        <v>0</v>
      </c>
      <c r="Q735" s="194">
        <v>0.55000000000000004</v>
      </c>
      <c r="R735" s="194">
        <f>Q735*H735</f>
        <v>2.3897500000000003</v>
      </c>
      <c r="S735" s="194">
        <v>0</v>
      </c>
      <c r="T735" s="195">
        <f>S735*H735</f>
        <v>0</v>
      </c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R735" s="196" t="s">
        <v>482</v>
      </c>
      <c r="AT735" s="196" t="s">
        <v>268</v>
      </c>
      <c r="AU735" s="196" t="s">
        <v>85</v>
      </c>
      <c r="AY735" s="17" t="s">
        <v>223</v>
      </c>
      <c r="BE735" s="197">
        <f>IF(N735="základní",J735,0)</f>
        <v>0</v>
      </c>
      <c r="BF735" s="197">
        <f>IF(N735="snížená",J735,0)</f>
        <v>0</v>
      </c>
      <c r="BG735" s="197">
        <f>IF(N735="zákl. přenesená",J735,0)</f>
        <v>0</v>
      </c>
      <c r="BH735" s="197">
        <f>IF(N735="sníž. přenesená",J735,0)</f>
        <v>0</v>
      </c>
      <c r="BI735" s="197">
        <f>IF(N735="nulová",J735,0)</f>
        <v>0</v>
      </c>
      <c r="BJ735" s="17" t="s">
        <v>85</v>
      </c>
      <c r="BK735" s="197">
        <f>ROUND(I735*H735,2)</f>
        <v>0</v>
      </c>
      <c r="BL735" s="17" t="s">
        <v>318</v>
      </c>
      <c r="BM735" s="196" t="s">
        <v>997</v>
      </c>
    </row>
    <row r="736" spans="1:65" s="12" customFormat="1" ht="11.25">
      <c r="B736" s="198"/>
      <c r="C736" s="199"/>
      <c r="D736" s="200" t="s">
        <v>231</v>
      </c>
      <c r="E736" s="201" t="s">
        <v>1</v>
      </c>
      <c r="F736" s="202" t="s">
        <v>975</v>
      </c>
      <c r="G736" s="199"/>
      <c r="H736" s="201" t="s">
        <v>1</v>
      </c>
      <c r="I736" s="203"/>
      <c r="J736" s="199"/>
      <c r="K736" s="199"/>
      <c r="L736" s="204"/>
      <c r="M736" s="205"/>
      <c r="N736" s="206"/>
      <c r="O736" s="206"/>
      <c r="P736" s="206"/>
      <c r="Q736" s="206"/>
      <c r="R736" s="206"/>
      <c r="S736" s="206"/>
      <c r="T736" s="207"/>
      <c r="AT736" s="208" t="s">
        <v>231</v>
      </c>
      <c r="AU736" s="208" t="s">
        <v>85</v>
      </c>
      <c r="AV736" s="12" t="s">
        <v>85</v>
      </c>
      <c r="AW736" s="12" t="s">
        <v>33</v>
      </c>
      <c r="AX736" s="12" t="s">
        <v>78</v>
      </c>
      <c r="AY736" s="208" t="s">
        <v>223</v>
      </c>
    </row>
    <row r="737" spans="2:51" s="13" customFormat="1" ht="11.25">
      <c r="B737" s="209"/>
      <c r="C737" s="210"/>
      <c r="D737" s="200" t="s">
        <v>231</v>
      </c>
      <c r="E737" s="211" t="s">
        <v>1</v>
      </c>
      <c r="F737" s="212" t="s">
        <v>998</v>
      </c>
      <c r="G737" s="210"/>
      <c r="H737" s="213">
        <v>0.47</v>
      </c>
      <c r="I737" s="214"/>
      <c r="J737" s="210"/>
      <c r="K737" s="210"/>
      <c r="L737" s="215"/>
      <c r="M737" s="216"/>
      <c r="N737" s="217"/>
      <c r="O737" s="217"/>
      <c r="P737" s="217"/>
      <c r="Q737" s="217"/>
      <c r="R737" s="217"/>
      <c r="S737" s="217"/>
      <c r="T737" s="218"/>
      <c r="AT737" s="219" t="s">
        <v>231</v>
      </c>
      <c r="AU737" s="219" t="s">
        <v>85</v>
      </c>
      <c r="AV737" s="13" t="s">
        <v>87</v>
      </c>
      <c r="AW737" s="13" t="s">
        <v>33</v>
      </c>
      <c r="AX737" s="13" t="s">
        <v>78</v>
      </c>
      <c r="AY737" s="219" t="s">
        <v>223</v>
      </c>
    </row>
    <row r="738" spans="2:51" s="12" customFormat="1" ht="11.25">
      <c r="B738" s="198"/>
      <c r="C738" s="199"/>
      <c r="D738" s="200" t="s">
        <v>231</v>
      </c>
      <c r="E738" s="201" t="s">
        <v>1</v>
      </c>
      <c r="F738" s="202" t="s">
        <v>328</v>
      </c>
      <c r="G738" s="199"/>
      <c r="H738" s="201" t="s">
        <v>1</v>
      </c>
      <c r="I738" s="203"/>
      <c r="J738" s="199"/>
      <c r="K738" s="199"/>
      <c r="L738" s="204"/>
      <c r="M738" s="205"/>
      <c r="N738" s="206"/>
      <c r="O738" s="206"/>
      <c r="P738" s="206"/>
      <c r="Q738" s="206"/>
      <c r="R738" s="206"/>
      <c r="S738" s="206"/>
      <c r="T738" s="207"/>
      <c r="AT738" s="208" t="s">
        <v>231</v>
      </c>
      <c r="AU738" s="208" t="s">
        <v>85</v>
      </c>
      <c r="AV738" s="12" t="s">
        <v>85</v>
      </c>
      <c r="AW738" s="12" t="s">
        <v>33</v>
      </c>
      <c r="AX738" s="12" t="s">
        <v>78</v>
      </c>
      <c r="AY738" s="208" t="s">
        <v>223</v>
      </c>
    </row>
    <row r="739" spans="2:51" s="13" customFormat="1" ht="11.25">
      <c r="B739" s="209"/>
      <c r="C739" s="210"/>
      <c r="D739" s="200" t="s">
        <v>231</v>
      </c>
      <c r="E739" s="211" t="s">
        <v>1</v>
      </c>
      <c r="F739" s="212" t="s">
        <v>999</v>
      </c>
      <c r="G739" s="210"/>
      <c r="H739" s="213">
        <v>0.26</v>
      </c>
      <c r="I739" s="214"/>
      <c r="J739" s="210"/>
      <c r="K739" s="210"/>
      <c r="L739" s="215"/>
      <c r="M739" s="216"/>
      <c r="N739" s="217"/>
      <c r="O739" s="217"/>
      <c r="P739" s="217"/>
      <c r="Q739" s="217"/>
      <c r="R739" s="217"/>
      <c r="S739" s="217"/>
      <c r="T739" s="218"/>
      <c r="AT739" s="219" t="s">
        <v>231</v>
      </c>
      <c r="AU739" s="219" t="s">
        <v>85</v>
      </c>
      <c r="AV739" s="13" t="s">
        <v>87</v>
      </c>
      <c r="AW739" s="13" t="s">
        <v>33</v>
      </c>
      <c r="AX739" s="13" t="s">
        <v>78</v>
      </c>
      <c r="AY739" s="219" t="s">
        <v>223</v>
      </c>
    </row>
    <row r="740" spans="2:51" s="12" customFormat="1" ht="11.25">
      <c r="B740" s="198"/>
      <c r="C740" s="199"/>
      <c r="D740" s="200" t="s">
        <v>231</v>
      </c>
      <c r="E740" s="201" t="s">
        <v>1</v>
      </c>
      <c r="F740" s="202" t="s">
        <v>978</v>
      </c>
      <c r="G740" s="199"/>
      <c r="H740" s="201" t="s">
        <v>1</v>
      </c>
      <c r="I740" s="203"/>
      <c r="J740" s="199"/>
      <c r="K740" s="199"/>
      <c r="L740" s="204"/>
      <c r="M740" s="205"/>
      <c r="N740" s="206"/>
      <c r="O740" s="206"/>
      <c r="P740" s="206"/>
      <c r="Q740" s="206"/>
      <c r="R740" s="206"/>
      <c r="S740" s="206"/>
      <c r="T740" s="207"/>
      <c r="AT740" s="208" t="s">
        <v>231</v>
      </c>
      <c r="AU740" s="208" t="s">
        <v>85</v>
      </c>
      <c r="AV740" s="12" t="s">
        <v>85</v>
      </c>
      <c r="AW740" s="12" t="s">
        <v>33</v>
      </c>
      <c r="AX740" s="12" t="s">
        <v>78</v>
      </c>
      <c r="AY740" s="208" t="s">
        <v>223</v>
      </c>
    </row>
    <row r="741" spans="2:51" s="13" customFormat="1" ht="11.25">
      <c r="B741" s="209"/>
      <c r="C741" s="210"/>
      <c r="D741" s="200" t="s">
        <v>231</v>
      </c>
      <c r="E741" s="211" t="s">
        <v>1</v>
      </c>
      <c r="F741" s="212" t="s">
        <v>1000</v>
      </c>
      <c r="G741" s="210"/>
      <c r="H741" s="213">
        <v>0.16</v>
      </c>
      <c r="I741" s="214"/>
      <c r="J741" s="210"/>
      <c r="K741" s="210"/>
      <c r="L741" s="215"/>
      <c r="M741" s="216"/>
      <c r="N741" s="217"/>
      <c r="O741" s="217"/>
      <c r="P741" s="217"/>
      <c r="Q741" s="217"/>
      <c r="R741" s="217"/>
      <c r="S741" s="217"/>
      <c r="T741" s="218"/>
      <c r="AT741" s="219" t="s">
        <v>231</v>
      </c>
      <c r="AU741" s="219" t="s">
        <v>85</v>
      </c>
      <c r="AV741" s="13" t="s">
        <v>87</v>
      </c>
      <c r="AW741" s="13" t="s">
        <v>33</v>
      </c>
      <c r="AX741" s="13" t="s">
        <v>78</v>
      </c>
      <c r="AY741" s="219" t="s">
        <v>223</v>
      </c>
    </row>
    <row r="742" spans="2:51" s="12" customFormat="1" ht="11.25">
      <c r="B742" s="198"/>
      <c r="C742" s="199"/>
      <c r="D742" s="200" t="s">
        <v>231</v>
      </c>
      <c r="E742" s="201" t="s">
        <v>1</v>
      </c>
      <c r="F742" s="202" t="s">
        <v>980</v>
      </c>
      <c r="G742" s="199"/>
      <c r="H742" s="201" t="s">
        <v>1</v>
      </c>
      <c r="I742" s="203"/>
      <c r="J742" s="199"/>
      <c r="K742" s="199"/>
      <c r="L742" s="204"/>
      <c r="M742" s="205"/>
      <c r="N742" s="206"/>
      <c r="O742" s="206"/>
      <c r="P742" s="206"/>
      <c r="Q742" s="206"/>
      <c r="R742" s="206"/>
      <c r="S742" s="206"/>
      <c r="T742" s="207"/>
      <c r="AT742" s="208" t="s">
        <v>231</v>
      </c>
      <c r="AU742" s="208" t="s">
        <v>85</v>
      </c>
      <c r="AV742" s="12" t="s">
        <v>85</v>
      </c>
      <c r="AW742" s="12" t="s">
        <v>33</v>
      </c>
      <c r="AX742" s="12" t="s">
        <v>78</v>
      </c>
      <c r="AY742" s="208" t="s">
        <v>223</v>
      </c>
    </row>
    <row r="743" spans="2:51" s="13" customFormat="1" ht="11.25">
      <c r="B743" s="209"/>
      <c r="C743" s="210"/>
      <c r="D743" s="200" t="s">
        <v>231</v>
      </c>
      <c r="E743" s="211" t="s">
        <v>1</v>
      </c>
      <c r="F743" s="212" t="s">
        <v>1001</v>
      </c>
      <c r="G743" s="210"/>
      <c r="H743" s="213">
        <v>0.27</v>
      </c>
      <c r="I743" s="214"/>
      <c r="J743" s="210"/>
      <c r="K743" s="210"/>
      <c r="L743" s="215"/>
      <c r="M743" s="216"/>
      <c r="N743" s="217"/>
      <c r="O743" s="217"/>
      <c r="P743" s="217"/>
      <c r="Q743" s="217"/>
      <c r="R743" s="217"/>
      <c r="S743" s="217"/>
      <c r="T743" s="218"/>
      <c r="AT743" s="219" t="s">
        <v>231</v>
      </c>
      <c r="AU743" s="219" t="s">
        <v>85</v>
      </c>
      <c r="AV743" s="13" t="s">
        <v>87</v>
      </c>
      <c r="AW743" s="13" t="s">
        <v>33</v>
      </c>
      <c r="AX743" s="13" t="s">
        <v>78</v>
      </c>
      <c r="AY743" s="219" t="s">
        <v>223</v>
      </c>
    </row>
    <row r="744" spans="2:51" s="12" customFormat="1" ht="11.25">
      <c r="B744" s="198"/>
      <c r="C744" s="199"/>
      <c r="D744" s="200" t="s">
        <v>231</v>
      </c>
      <c r="E744" s="201" t="s">
        <v>1</v>
      </c>
      <c r="F744" s="202" t="s">
        <v>982</v>
      </c>
      <c r="G744" s="199"/>
      <c r="H744" s="201" t="s">
        <v>1</v>
      </c>
      <c r="I744" s="203"/>
      <c r="J744" s="199"/>
      <c r="K744" s="199"/>
      <c r="L744" s="204"/>
      <c r="M744" s="205"/>
      <c r="N744" s="206"/>
      <c r="O744" s="206"/>
      <c r="P744" s="206"/>
      <c r="Q744" s="206"/>
      <c r="R744" s="206"/>
      <c r="S744" s="206"/>
      <c r="T744" s="207"/>
      <c r="AT744" s="208" t="s">
        <v>231</v>
      </c>
      <c r="AU744" s="208" t="s">
        <v>85</v>
      </c>
      <c r="AV744" s="12" t="s">
        <v>85</v>
      </c>
      <c r="AW744" s="12" t="s">
        <v>33</v>
      </c>
      <c r="AX744" s="12" t="s">
        <v>78</v>
      </c>
      <c r="AY744" s="208" t="s">
        <v>223</v>
      </c>
    </row>
    <row r="745" spans="2:51" s="13" customFormat="1" ht="11.25">
      <c r="B745" s="209"/>
      <c r="C745" s="210"/>
      <c r="D745" s="200" t="s">
        <v>231</v>
      </c>
      <c r="E745" s="211" t="s">
        <v>1</v>
      </c>
      <c r="F745" s="212" t="s">
        <v>998</v>
      </c>
      <c r="G745" s="210"/>
      <c r="H745" s="213">
        <v>0.47</v>
      </c>
      <c r="I745" s="214"/>
      <c r="J745" s="210"/>
      <c r="K745" s="210"/>
      <c r="L745" s="215"/>
      <c r="M745" s="216"/>
      <c r="N745" s="217"/>
      <c r="O745" s="217"/>
      <c r="P745" s="217"/>
      <c r="Q745" s="217"/>
      <c r="R745" s="217"/>
      <c r="S745" s="217"/>
      <c r="T745" s="218"/>
      <c r="AT745" s="219" t="s">
        <v>231</v>
      </c>
      <c r="AU745" s="219" t="s">
        <v>85</v>
      </c>
      <c r="AV745" s="13" t="s">
        <v>87</v>
      </c>
      <c r="AW745" s="13" t="s">
        <v>33</v>
      </c>
      <c r="AX745" s="13" t="s">
        <v>78</v>
      </c>
      <c r="AY745" s="219" t="s">
        <v>223</v>
      </c>
    </row>
    <row r="746" spans="2:51" s="12" customFormat="1" ht="11.25">
      <c r="B746" s="198"/>
      <c r="C746" s="199"/>
      <c r="D746" s="200" t="s">
        <v>231</v>
      </c>
      <c r="E746" s="201" t="s">
        <v>1</v>
      </c>
      <c r="F746" s="202" t="s">
        <v>984</v>
      </c>
      <c r="G746" s="199"/>
      <c r="H746" s="201" t="s">
        <v>1</v>
      </c>
      <c r="I746" s="203"/>
      <c r="J746" s="199"/>
      <c r="K746" s="199"/>
      <c r="L746" s="204"/>
      <c r="M746" s="205"/>
      <c r="N746" s="206"/>
      <c r="O746" s="206"/>
      <c r="P746" s="206"/>
      <c r="Q746" s="206"/>
      <c r="R746" s="206"/>
      <c r="S746" s="206"/>
      <c r="T746" s="207"/>
      <c r="AT746" s="208" t="s">
        <v>231</v>
      </c>
      <c r="AU746" s="208" t="s">
        <v>85</v>
      </c>
      <c r="AV746" s="12" t="s">
        <v>85</v>
      </c>
      <c r="AW746" s="12" t="s">
        <v>33</v>
      </c>
      <c r="AX746" s="12" t="s">
        <v>78</v>
      </c>
      <c r="AY746" s="208" t="s">
        <v>223</v>
      </c>
    </row>
    <row r="747" spans="2:51" s="13" customFormat="1" ht="11.25">
      <c r="B747" s="209"/>
      <c r="C747" s="210"/>
      <c r="D747" s="200" t="s">
        <v>231</v>
      </c>
      <c r="E747" s="211" t="s">
        <v>1</v>
      </c>
      <c r="F747" s="212" t="s">
        <v>1002</v>
      </c>
      <c r="G747" s="210"/>
      <c r="H747" s="213">
        <v>0.57999999999999996</v>
      </c>
      <c r="I747" s="214"/>
      <c r="J747" s="210"/>
      <c r="K747" s="210"/>
      <c r="L747" s="215"/>
      <c r="M747" s="216"/>
      <c r="N747" s="217"/>
      <c r="O747" s="217"/>
      <c r="P747" s="217"/>
      <c r="Q747" s="217"/>
      <c r="R747" s="217"/>
      <c r="S747" s="217"/>
      <c r="T747" s="218"/>
      <c r="AT747" s="219" t="s">
        <v>231</v>
      </c>
      <c r="AU747" s="219" t="s">
        <v>85</v>
      </c>
      <c r="AV747" s="13" t="s">
        <v>87</v>
      </c>
      <c r="AW747" s="13" t="s">
        <v>33</v>
      </c>
      <c r="AX747" s="13" t="s">
        <v>78</v>
      </c>
      <c r="AY747" s="219" t="s">
        <v>223</v>
      </c>
    </row>
    <row r="748" spans="2:51" s="12" customFormat="1" ht="11.25">
      <c r="B748" s="198"/>
      <c r="C748" s="199"/>
      <c r="D748" s="200" t="s">
        <v>231</v>
      </c>
      <c r="E748" s="201" t="s">
        <v>1</v>
      </c>
      <c r="F748" s="202" t="s">
        <v>986</v>
      </c>
      <c r="G748" s="199"/>
      <c r="H748" s="201" t="s">
        <v>1</v>
      </c>
      <c r="I748" s="203"/>
      <c r="J748" s="199"/>
      <c r="K748" s="199"/>
      <c r="L748" s="204"/>
      <c r="M748" s="205"/>
      <c r="N748" s="206"/>
      <c r="O748" s="206"/>
      <c r="P748" s="206"/>
      <c r="Q748" s="206"/>
      <c r="R748" s="206"/>
      <c r="S748" s="206"/>
      <c r="T748" s="207"/>
      <c r="AT748" s="208" t="s">
        <v>231</v>
      </c>
      <c r="AU748" s="208" t="s">
        <v>85</v>
      </c>
      <c r="AV748" s="12" t="s">
        <v>85</v>
      </c>
      <c r="AW748" s="12" t="s">
        <v>33</v>
      </c>
      <c r="AX748" s="12" t="s">
        <v>78</v>
      </c>
      <c r="AY748" s="208" t="s">
        <v>223</v>
      </c>
    </row>
    <row r="749" spans="2:51" s="13" customFormat="1" ht="11.25">
      <c r="B749" s="209"/>
      <c r="C749" s="210"/>
      <c r="D749" s="200" t="s">
        <v>231</v>
      </c>
      <c r="E749" s="211" t="s">
        <v>1</v>
      </c>
      <c r="F749" s="212" t="s">
        <v>1003</v>
      </c>
      <c r="G749" s="210"/>
      <c r="H749" s="213">
        <v>1.21</v>
      </c>
      <c r="I749" s="214"/>
      <c r="J749" s="210"/>
      <c r="K749" s="210"/>
      <c r="L749" s="215"/>
      <c r="M749" s="216"/>
      <c r="N749" s="217"/>
      <c r="O749" s="217"/>
      <c r="P749" s="217"/>
      <c r="Q749" s="217"/>
      <c r="R749" s="217"/>
      <c r="S749" s="217"/>
      <c r="T749" s="218"/>
      <c r="AT749" s="219" t="s">
        <v>231</v>
      </c>
      <c r="AU749" s="219" t="s">
        <v>85</v>
      </c>
      <c r="AV749" s="13" t="s">
        <v>87</v>
      </c>
      <c r="AW749" s="13" t="s">
        <v>33</v>
      </c>
      <c r="AX749" s="13" t="s">
        <v>78</v>
      </c>
      <c r="AY749" s="219" t="s">
        <v>223</v>
      </c>
    </row>
    <row r="750" spans="2:51" s="12" customFormat="1" ht="11.25">
      <c r="B750" s="198"/>
      <c r="C750" s="199"/>
      <c r="D750" s="200" t="s">
        <v>231</v>
      </c>
      <c r="E750" s="201" t="s">
        <v>1</v>
      </c>
      <c r="F750" s="202" t="s">
        <v>988</v>
      </c>
      <c r="G750" s="199"/>
      <c r="H750" s="201" t="s">
        <v>1</v>
      </c>
      <c r="I750" s="203"/>
      <c r="J750" s="199"/>
      <c r="K750" s="199"/>
      <c r="L750" s="204"/>
      <c r="M750" s="205"/>
      <c r="N750" s="206"/>
      <c r="O750" s="206"/>
      <c r="P750" s="206"/>
      <c r="Q750" s="206"/>
      <c r="R750" s="206"/>
      <c r="S750" s="206"/>
      <c r="T750" s="207"/>
      <c r="AT750" s="208" t="s">
        <v>231</v>
      </c>
      <c r="AU750" s="208" t="s">
        <v>85</v>
      </c>
      <c r="AV750" s="12" t="s">
        <v>85</v>
      </c>
      <c r="AW750" s="12" t="s">
        <v>33</v>
      </c>
      <c r="AX750" s="12" t="s">
        <v>78</v>
      </c>
      <c r="AY750" s="208" t="s">
        <v>223</v>
      </c>
    </row>
    <row r="751" spans="2:51" s="13" customFormat="1" ht="11.25">
      <c r="B751" s="209"/>
      <c r="C751" s="210"/>
      <c r="D751" s="200" t="s">
        <v>231</v>
      </c>
      <c r="E751" s="211" t="s">
        <v>1</v>
      </c>
      <c r="F751" s="212" t="s">
        <v>1004</v>
      </c>
      <c r="G751" s="210"/>
      <c r="H751" s="213">
        <v>0.25</v>
      </c>
      <c r="I751" s="214"/>
      <c r="J751" s="210"/>
      <c r="K751" s="210"/>
      <c r="L751" s="215"/>
      <c r="M751" s="216"/>
      <c r="N751" s="217"/>
      <c r="O751" s="217"/>
      <c r="P751" s="217"/>
      <c r="Q751" s="217"/>
      <c r="R751" s="217"/>
      <c r="S751" s="217"/>
      <c r="T751" s="218"/>
      <c r="AT751" s="219" t="s">
        <v>231</v>
      </c>
      <c r="AU751" s="219" t="s">
        <v>85</v>
      </c>
      <c r="AV751" s="13" t="s">
        <v>87</v>
      </c>
      <c r="AW751" s="13" t="s">
        <v>33</v>
      </c>
      <c r="AX751" s="13" t="s">
        <v>78</v>
      </c>
      <c r="AY751" s="219" t="s">
        <v>223</v>
      </c>
    </row>
    <row r="752" spans="2:51" s="12" customFormat="1" ht="11.25">
      <c r="B752" s="198"/>
      <c r="C752" s="199"/>
      <c r="D752" s="200" t="s">
        <v>231</v>
      </c>
      <c r="E752" s="201" t="s">
        <v>1</v>
      </c>
      <c r="F752" s="202" t="s">
        <v>990</v>
      </c>
      <c r="G752" s="199"/>
      <c r="H752" s="201" t="s">
        <v>1</v>
      </c>
      <c r="I752" s="203"/>
      <c r="J752" s="199"/>
      <c r="K752" s="199"/>
      <c r="L752" s="204"/>
      <c r="M752" s="205"/>
      <c r="N752" s="206"/>
      <c r="O752" s="206"/>
      <c r="P752" s="206"/>
      <c r="Q752" s="206"/>
      <c r="R752" s="206"/>
      <c r="S752" s="206"/>
      <c r="T752" s="207"/>
      <c r="AT752" s="208" t="s">
        <v>231</v>
      </c>
      <c r="AU752" s="208" t="s">
        <v>85</v>
      </c>
      <c r="AV752" s="12" t="s">
        <v>85</v>
      </c>
      <c r="AW752" s="12" t="s">
        <v>33</v>
      </c>
      <c r="AX752" s="12" t="s">
        <v>78</v>
      </c>
      <c r="AY752" s="208" t="s">
        <v>223</v>
      </c>
    </row>
    <row r="753" spans="1:65" s="13" customFormat="1" ht="11.25">
      <c r="B753" s="209"/>
      <c r="C753" s="210"/>
      <c r="D753" s="200" t="s">
        <v>231</v>
      </c>
      <c r="E753" s="211" t="s">
        <v>1</v>
      </c>
      <c r="F753" s="212" t="s">
        <v>1005</v>
      </c>
      <c r="G753" s="210"/>
      <c r="H753" s="213">
        <v>0.18</v>
      </c>
      <c r="I753" s="214"/>
      <c r="J753" s="210"/>
      <c r="K753" s="210"/>
      <c r="L753" s="215"/>
      <c r="M753" s="216"/>
      <c r="N753" s="217"/>
      <c r="O753" s="217"/>
      <c r="P753" s="217"/>
      <c r="Q753" s="217"/>
      <c r="R753" s="217"/>
      <c r="S753" s="217"/>
      <c r="T753" s="218"/>
      <c r="AT753" s="219" t="s">
        <v>231</v>
      </c>
      <c r="AU753" s="219" t="s">
        <v>85</v>
      </c>
      <c r="AV753" s="13" t="s">
        <v>87</v>
      </c>
      <c r="AW753" s="13" t="s">
        <v>33</v>
      </c>
      <c r="AX753" s="13" t="s">
        <v>78</v>
      </c>
      <c r="AY753" s="219" t="s">
        <v>223</v>
      </c>
    </row>
    <row r="754" spans="1:65" s="12" customFormat="1" ht="11.25">
      <c r="B754" s="198"/>
      <c r="C754" s="199"/>
      <c r="D754" s="200" t="s">
        <v>231</v>
      </c>
      <c r="E754" s="201" t="s">
        <v>1</v>
      </c>
      <c r="F754" s="202" t="s">
        <v>992</v>
      </c>
      <c r="G754" s="199"/>
      <c r="H754" s="201" t="s">
        <v>1</v>
      </c>
      <c r="I754" s="203"/>
      <c r="J754" s="199"/>
      <c r="K754" s="199"/>
      <c r="L754" s="204"/>
      <c r="M754" s="205"/>
      <c r="N754" s="206"/>
      <c r="O754" s="206"/>
      <c r="P754" s="206"/>
      <c r="Q754" s="206"/>
      <c r="R754" s="206"/>
      <c r="S754" s="206"/>
      <c r="T754" s="207"/>
      <c r="AT754" s="208" t="s">
        <v>231</v>
      </c>
      <c r="AU754" s="208" t="s">
        <v>85</v>
      </c>
      <c r="AV754" s="12" t="s">
        <v>85</v>
      </c>
      <c r="AW754" s="12" t="s">
        <v>33</v>
      </c>
      <c r="AX754" s="12" t="s">
        <v>78</v>
      </c>
      <c r="AY754" s="208" t="s">
        <v>223</v>
      </c>
    </row>
    <row r="755" spans="1:65" s="13" customFormat="1" ht="11.25">
      <c r="B755" s="209"/>
      <c r="C755" s="210"/>
      <c r="D755" s="200" t="s">
        <v>231</v>
      </c>
      <c r="E755" s="211" t="s">
        <v>1</v>
      </c>
      <c r="F755" s="212" t="s">
        <v>1006</v>
      </c>
      <c r="G755" s="210"/>
      <c r="H755" s="213">
        <v>0.1</v>
      </c>
      <c r="I755" s="214"/>
      <c r="J755" s="210"/>
      <c r="K755" s="210"/>
      <c r="L755" s="215"/>
      <c r="M755" s="216"/>
      <c r="N755" s="217"/>
      <c r="O755" s="217"/>
      <c r="P755" s="217"/>
      <c r="Q755" s="217"/>
      <c r="R755" s="217"/>
      <c r="S755" s="217"/>
      <c r="T755" s="218"/>
      <c r="AT755" s="219" t="s">
        <v>231</v>
      </c>
      <c r="AU755" s="219" t="s">
        <v>85</v>
      </c>
      <c r="AV755" s="13" t="s">
        <v>87</v>
      </c>
      <c r="AW755" s="13" t="s">
        <v>33</v>
      </c>
      <c r="AX755" s="13" t="s">
        <v>78</v>
      </c>
      <c r="AY755" s="219" t="s">
        <v>223</v>
      </c>
    </row>
    <row r="756" spans="1:65" s="14" customFormat="1" ht="11.25">
      <c r="B756" s="220"/>
      <c r="C756" s="221"/>
      <c r="D756" s="200" t="s">
        <v>231</v>
      </c>
      <c r="E756" s="222" t="s">
        <v>1</v>
      </c>
      <c r="F756" s="223" t="s">
        <v>237</v>
      </c>
      <c r="G756" s="221"/>
      <c r="H756" s="224">
        <v>3.95</v>
      </c>
      <c r="I756" s="225"/>
      <c r="J756" s="221"/>
      <c r="K756" s="221"/>
      <c r="L756" s="226"/>
      <c r="M756" s="227"/>
      <c r="N756" s="228"/>
      <c r="O756" s="228"/>
      <c r="P756" s="228"/>
      <c r="Q756" s="228"/>
      <c r="R756" s="228"/>
      <c r="S756" s="228"/>
      <c r="T756" s="229"/>
      <c r="AT756" s="230" t="s">
        <v>231</v>
      </c>
      <c r="AU756" s="230" t="s">
        <v>85</v>
      </c>
      <c r="AV756" s="14" t="s">
        <v>229</v>
      </c>
      <c r="AW756" s="14" t="s">
        <v>33</v>
      </c>
      <c r="AX756" s="14" t="s">
        <v>85</v>
      </c>
      <c r="AY756" s="230" t="s">
        <v>223</v>
      </c>
    </row>
    <row r="757" spans="1:65" s="13" customFormat="1" ht="11.25">
      <c r="B757" s="209"/>
      <c r="C757" s="210"/>
      <c r="D757" s="200" t="s">
        <v>231</v>
      </c>
      <c r="E757" s="210"/>
      <c r="F757" s="212" t="s">
        <v>1007</v>
      </c>
      <c r="G757" s="210"/>
      <c r="H757" s="213">
        <v>4.3449999999999998</v>
      </c>
      <c r="I757" s="214"/>
      <c r="J757" s="210"/>
      <c r="K757" s="210"/>
      <c r="L757" s="215"/>
      <c r="M757" s="216"/>
      <c r="N757" s="217"/>
      <c r="O757" s="217"/>
      <c r="P757" s="217"/>
      <c r="Q757" s="217"/>
      <c r="R757" s="217"/>
      <c r="S757" s="217"/>
      <c r="T757" s="218"/>
      <c r="AT757" s="219" t="s">
        <v>231</v>
      </c>
      <c r="AU757" s="219" t="s">
        <v>85</v>
      </c>
      <c r="AV757" s="13" t="s">
        <v>87</v>
      </c>
      <c r="AW757" s="13" t="s">
        <v>4</v>
      </c>
      <c r="AX757" s="13" t="s">
        <v>85</v>
      </c>
      <c r="AY757" s="219" t="s">
        <v>223</v>
      </c>
    </row>
    <row r="758" spans="1:65" s="2" customFormat="1" ht="24.2" customHeight="1">
      <c r="A758" s="34"/>
      <c r="B758" s="35"/>
      <c r="C758" s="185" t="s">
        <v>1008</v>
      </c>
      <c r="D758" s="185" t="s">
        <v>224</v>
      </c>
      <c r="E758" s="186" t="s">
        <v>1009</v>
      </c>
      <c r="F758" s="187" t="s">
        <v>1010</v>
      </c>
      <c r="G758" s="188" t="s">
        <v>142</v>
      </c>
      <c r="H758" s="189">
        <v>59.6</v>
      </c>
      <c r="I758" s="190"/>
      <c r="J758" s="191">
        <f>ROUND(I758*H758,2)</f>
        <v>0</v>
      </c>
      <c r="K758" s="187" t="s">
        <v>228</v>
      </c>
      <c r="L758" s="39"/>
      <c r="M758" s="192" t="s">
        <v>1</v>
      </c>
      <c r="N758" s="193" t="s">
        <v>43</v>
      </c>
      <c r="O758" s="71"/>
      <c r="P758" s="194">
        <f>O758*H758</f>
        <v>0</v>
      </c>
      <c r="Q758" s="194">
        <v>0</v>
      </c>
      <c r="R758" s="194">
        <f>Q758*H758</f>
        <v>0</v>
      </c>
      <c r="S758" s="194">
        <v>0</v>
      </c>
      <c r="T758" s="195">
        <f>S758*H758</f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96" t="s">
        <v>318</v>
      </c>
      <c r="AT758" s="196" t="s">
        <v>224</v>
      </c>
      <c r="AU758" s="196" t="s">
        <v>85</v>
      </c>
      <c r="AY758" s="17" t="s">
        <v>223</v>
      </c>
      <c r="BE758" s="197">
        <f>IF(N758="základní",J758,0)</f>
        <v>0</v>
      </c>
      <c r="BF758" s="197">
        <f>IF(N758="snížená",J758,0)</f>
        <v>0</v>
      </c>
      <c r="BG758" s="197">
        <f>IF(N758="zákl. přenesená",J758,0)</f>
        <v>0</v>
      </c>
      <c r="BH758" s="197">
        <f>IF(N758="sníž. přenesená",J758,0)</f>
        <v>0</v>
      </c>
      <c r="BI758" s="197">
        <f>IF(N758="nulová",J758,0)</f>
        <v>0</v>
      </c>
      <c r="BJ758" s="17" t="s">
        <v>85</v>
      </c>
      <c r="BK758" s="197">
        <f>ROUND(I758*H758,2)</f>
        <v>0</v>
      </c>
      <c r="BL758" s="17" t="s">
        <v>318</v>
      </c>
      <c r="BM758" s="196" t="s">
        <v>1011</v>
      </c>
    </row>
    <row r="759" spans="1:65" s="12" customFormat="1" ht="11.25">
      <c r="B759" s="198"/>
      <c r="C759" s="199"/>
      <c r="D759" s="200" t="s">
        <v>231</v>
      </c>
      <c r="E759" s="201" t="s">
        <v>1</v>
      </c>
      <c r="F759" s="202" t="s">
        <v>1012</v>
      </c>
      <c r="G759" s="199"/>
      <c r="H759" s="201" t="s">
        <v>1</v>
      </c>
      <c r="I759" s="203"/>
      <c r="J759" s="199"/>
      <c r="K759" s="199"/>
      <c r="L759" s="204"/>
      <c r="M759" s="205"/>
      <c r="N759" s="206"/>
      <c r="O759" s="206"/>
      <c r="P759" s="206"/>
      <c r="Q759" s="206"/>
      <c r="R759" s="206"/>
      <c r="S759" s="206"/>
      <c r="T759" s="207"/>
      <c r="AT759" s="208" t="s">
        <v>231</v>
      </c>
      <c r="AU759" s="208" t="s">
        <v>85</v>
      </c>
      <c r="AV759" s="12" t="s">
        <v>85</v>
      </c>
      <c r="AW759" s="12" t="s">
        <v>33</v>
      </c>
      <c r="AX759" s="12" t="s">
        <v>78</v>
      </c>
      <c r="AY759" s="208" t="s">
        <v>223</v>
      </c>
    </row>
    <row r="760" spans="1:65" s="13" customFormat="1" ht="11.25">
      <c r="B760" s="209"/>
      <c r="C760" s="210"/>
      <c r="D760" s="200" t="s">
        <v>231</v>
      </c>
      <c r="E760" s="211" t="s">
        <v>1</v>
      </c>
      <c r="F760" s="212" t="s">
        <v>1013</v>
      </c>
      <c r="G760" s="210"/>
      <c r="H760" s="213">
        <v>12.8</v>
      </c>
      <c r="I760" s="214"/>
      <c r="J760" s="210"/>
      <c r="K760" s="210"/>
      <c r="L760" s="215"/>
      <c r="M760" s="216"/>
      <c r="N760" s="217"/>
      <c r="O760" s="217"/>
      <c r="P760" s="217"/>
      <c r="Q760" s="217"/>
      <c r="R760" s="217"/>
      <c r="S760" s="217"/>
      <c r="T760" s="218"/>
      <c r="AT760" s="219" t="s">
        <v>231</v>
      </c>
      <c r="AU760" s="219" t="s">
        <v>85</v>
      </c>
      <c r="AV760" s="13" t="s">
        <v>87</v>
      </c>
      <c r="AW760" s="13" t="s">
        <v>33</v>
      </c>
      <c r="AX760" s="13" t="s">
        <v>78</v>
      </c>
      <c r="AY760" s="219" t="s">
        <v>223</v>
      </c>
    </row>
    <row r="761" spans="1:65" s="12" customFormat="1" ht="11.25">
      <c r="B761" s="198"/>
      <c r="C761" s="199"/>
      <c r="D761" s="200" t="s">
        <v>231</v>
      </c>
      <c r="E761" s="201" t="s">
        <v>1</v>
      </c>
      <c r="F761" s="202" t="s">
        <v>1014</v>
      </c>
      <c r="G761" s="199"/>
      <c r="H761" s="201" t="s">
        <v>1</v>
      </c>
      <c r="I761" s="203"/>
      <c r="J761" s="199"/>
      <c r="K761" s="199"/>
      <c r="L761" s="204"/>
      <c r="M761" s="205"/>
      <c r="N761" s="206"/>
      <c r="O761" s="206"/>
      <c r="P761" s="206"/>
      <c r="Q761" s="206"/>
      <c r="R761" s="206"/>
      <c r="S761" s="206"/>
      <c r="T761" s="207"/>
      <c r="AT761" s="208" t="s">
        <v>231</v>
      </c>
      <c r="AU761" s="208" t="s">
        <v>85</v>
      </c>
      <c r="AV761" s="12" t="s">
        <v>85</v>
      </c>
      <c r="AW761" s="12" t="s">
        <v>33</v>
      </c>
      <c r="AX761" s="12" t="s">
        <v>78</v>
      </c>
      <c r="AY761" s="208" t="s">
        <v>223</v>
      </c>
    </row>
    <row r="762" spans="1:65" s="13" customFormat="1" ht="11.25">
      <c r="B762" s="209"/>
      <c r="C762" s="210"/>
      <c r="D762" s="200" t="s">
        <v>231</v>
      </c>
      <c r="E762" s="211" t="s">
        <v>1</v>
      </c>
      <c r="F762" s="212" t="s">
        <v>1015</v>
      </c>
      <c r="G762" s="210"/>
      <c r="H762" s="213">
        <v>2</v>
      </c>
      <c r="I762" s="214"/>
      <c r="J762" s="210"/>
      <c r="K762" s="210"/>
      <c r="L762" s="215"/>
      <c r="M762" s="216"/>
      <c r="N762" s="217"/>
      <c r="O762" s="217"/>
      <c r="P762" s="217"/>
      <c r="Q762" s="217"/>
      <c r="R762" s="217"/>
      <c r="S762" s="217"/>
      <c r="T762" s="218"/>
      <c r="AT762" s="219" t="s">
        <v>231</v>
      </c>
      <c r="AU762" s="219" t="s">
        <v>85</v>
      </c>
      <c r="AV762" s="13" t="s">
        <v>87</v>
      </c>
      <c r="AW762" s="13" t="s">
        <v>33</v>
      </c>
      <c r="AX762" s="13" t="s">
        <v>78</v>
      </c>
      <c r="AY762" s="219" t="s">
        <v>223</v>
      </c>
    </row>
    <row r="763" spans="1:65" s="12" customFormat="1" ht="11.25">
      <c r="B763" s="198"/>
      <c r="C763" s="199"/>
      <c r="D763" s="200" t="s">
        <v>231</v>
      </c>
      <c r="E763" s="201" t="s">
        <v>1</v>
      </c>
      <c r="F763" s="202" t="s">
        <v>1016</v>
      </c>
      <c r="G763" s="199"/>
      <c r="H763" s="201" t="s">
        <v>1</v>
      </c>
      <c r="I763" s="203"/>
      <c r="J763" s="199"/>
      <c r="K763" s="199"/>
      <c r="L763" s="204"/>
      <c r="M763" s="205"/>
      <c r="N763" s="206"/>
      <c r="O763" s="206"/>
      <c r="P763" s="206"/>
      <c r="Q763" s="206"/>
      <c r="R763" s="206"/>
      <c r="S763" s="206"/>
      <c r="T763" s="207"/>
      <c r="AT763" s="208" t="s">
        <v>231</v>
      </c>
      <c r="AU763" s="208" t="s">
        <v>85</v>
      </c>
      <c r="AV763" s="12" t="s">
        <v>85</v>
      </c>
      <c r="AW763" s="12" t="s">
        <v>33</v>
      </c>
      <c r="AX763" s="12" t="s">
        <v>78</v>
      </c>
      <c r="AY763" s="208" t="s">
        <v>223</v>
      </c>
    </row>
    <row r="764" spans="1:65" s="13" customFormat="1" ht="11.25">
      <c r="B764" s="209"/>
      <c r="C764" s="210"/>
      <c r="D764" s="200" t="s">
        <v>231</v>
      </c>
      <c r="E764" s="211" t="s">
        <v>1</v>
      </c>
      <c r="F764" s="212" t="s">
        <v>1017</v>
      </c>
      <c r="G764" s="210"/>
      <c r="H764" s="213">
        <v>23.2</v>
      </c>
      <c r="I764" s="214"/>
      <c r="J764" s="210"/>
      <c r="K764" s="210"/>
      <c r="L764" s="215"/>
      <c r="M764" s="216"/>
      <c r="N764" s="217"/>
      <c r="O764" s="217"/>
      <c r="P764" s="217"/>
      <c r="Q764" s="217"/>
      <c r="R764" s="217"/>
      <c r="S764" s="217"/>
      <c r="T764" s="218"/>
      <c r="AT764" s="219" t="s">
        <v>231</v>
      </c>
      <c r="AU764" s="219" t="s">
        <v>85</v>
      </c>
      <c r="AV764" s="13" t="s">
        <v>87</v>
      </c>
      <c r="AW764" s="13" t="s">
        <v>33</v>
      </c>
      <c r="AX764" s="13" t="s">
        <v>78</v>
      </c>
      <c r="AY764" s="219" t="s">
        <v>223</v>
      </c>
    </row>
    <row r="765" spans="1:65" s="12" customFormat="1" ht="11.25">
      <c r="B765" s="198"/>
      <c r="C765" s="199"/>
      <c r="D765" s="200" t="s">
        <v>231</v>
      </c>
      <c r="E765" s="201" t="s">
        <v>1</v>
      </c>
      <c r="F765" s="202" t="s">
        <v>1018</v>
      </c>
      <c r="G765" s="199"/>
      <c r="H765" s="201" t="s">
        <v>1</v>
      </c>
      <c r="I765" s="203"/>
      <c r="J765" s="199"/>
      <c r="K765" s="199"/>
      <c r="L765" s="204"/>
      <c r="M765" s="205"/>
      <c r="N765" s="206"/>
      <c r="O765" s="206"/>
      <c r="P765" s="206"/>
      <c r="Q765" s="206"/>
      <c r="R765" s="206"/>
      <c r="S765" s="206"/>
      <c r="T765" s="207"/>
      <c r="AT765" s="208" t="s">
        <v>231</v>
      </c>
      <c r="AU765" s="208" t="s">
        <v>85</v>
      </c>
      <c r="AV765" s="12" t="s">
        <v>85</v>
      </c>
      <c r="AW765" s="12" t="s">
        <v>33</v>
      </c>
      <c r="AX765" s="12" t="s">
        <v>78</v>
      </c>
      <c r="AY765" s="208" t="s">
        <v>223</v>
      </c>
    </row>
    <row r="766" spans="1:65" s="13" customFormat="1" ht="11.25">
      <c r="B766" s="209"/>
      <c r="C766" s="210"/>
      <c r="D766" s="200" t="s">
        <v>231</v>
      </c>
      <c r="E766" s="211" t="s">
        <v>1</v>
      </c>
      <c r="F766" s="212" t="s">
        <v>1019</v>
      </c>
      <c r="G766" s="210"/>
      <c r="H766" s="213">
        <v>21.6</v>
      </c>
      <c r="I766" s="214"/>
      <c r="J766" s="210"/>
      <c r="K766" s="210"/>
      <c r="L766" s="215"/>
      <c r="M766" s="216"/>
      <c r="N766" s="217"/>
      <c r="O766" s="217"/>
      <c r="P766" s="217"/>
      <c r="Q766" s="217"/>
      <c r="R766" s="217"/>
      <c r="S766" s="217"/>
      <c r="T766" s="218"/>
      <c r="AT766" s="219" t="s">
        <v>231</v>
      </c>
      <c r="AU766" s="219" t="s">
        <v>85</v>
      </c>
      <c r="AV766" s="13" t="s">
        <v>87</v>
      </c>
      <c r="AW766" s="13" t="s">
        <v>33</v>
      </c>
      <c r="AX766" s="13" t="s">
        <v>78</v>
      </c>
      <c r="AY766" s="219" t="s">
        <v>223</v>
      </c>
    </row>
    <row r="767" spans="1:65" s="14" customFormat="1" ht="11.25">
      <c r="B767" s="220"/>
      <c r="C767" s="221"/>
      <c r="D767" s="200" t="s">
        <v>231</v>
      </c>
      <c r="E767" s="222" t="s">
        <v>1</v>
      </c>
      <c r="F767" s="223" t="s">
        <v>237</v>
      </c>
      <c r="G767" s="221"/>
      <c r="H767" s="224">
        <v>59.6</v>
      </c>
      <c r="I767" s="225"/>
      <c r="J767" s="221"/>
      <c r="K767" s="221"/>
      <c r="L767" s="226"/>
      <c r="M767" s="227"/>
      <c r="N767" s="228"/>
      <c r="O767" s="228"/>
      <c r="P767" s="228"/>
      <c r="Q767" s="228"/>
      <c r="R767" s="228"/>
      <c r="S767" s="228"/>
      <c r="T767" s="229"/>
      <c r="AT767" s="230" t="s">
        <v>231</v>
      </c>
      <c r="AU767" s="230" t="s">
        <v>85</v>
      </c>
      <c r="AV767" s="14" t="s">
        <v>229</v>
      </c>
      <c r="AW767" s="14" t="s">
        <v>33</v>
      </c>
      <c r="AX767" s="14" t="s">
        <v>85</v>
      </c>
      <c r="AY767" s="230" t="s">
        <v>223</v>
      </c>
    </row>
    <row r="768" spans="1:65" s="2" customFormat="1" ht="21.75" customHeight="1">
      <c r="A768" s="34"/>
      <c r="B768" s="35"/>
      <c r="C768" s="231" t="s">
        <v>1020</v>
      </c>
      <c r="D768" s="231" t="s">
        <v>268</v>
      </c>
      <c r="E768" s="232" t="s">
        <v>1021</v>
      </c>
      <c r="F768" s="233" t="s">
        <v>1022</v>
      </c>
      <c r="G768" s="234" t="s">
        <v>227</v>
      </c>
      <c r="H768" s="235">
        <v>1.5069999999999999</v>
      </c>
      <c r="I768" s="236"/>
      <c r="J768" s="237">
        <f>ROUND(I768*H768,2)</f>
        <v>0</v>
      </c>
      <c r="K768" s="233" t="s">
        <v>228</v>
      </c>
      <c r="L768" s="238"/>
      <c r="M768" s="239" t="s">
        <v>1</v>
      </c>
      <c r="N768" s="240" t="s">
        <v>43</v>
      </c>
      <c r="O768" s="71"/>
      <c r="P768" s="194">
        <f>O768*H768</f>
        <v>0</v>
      </c>
      <c r="Q768" s="194">
        <v>0.55000000000000004</v>
      </c>
      <c r="R768" s="194">
        <f>Q768*H768</f>
        <v>0.82884999999999998</v>
      </c>
      <c r="S768" s="194">
        <v>0</v>
      </c>
      <c r="T768" s="195">
        <f>S768*H768</f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96" t="s">
        <v>482</v>
      </c>
      <c r="AT768" s="196" t="s">
        <v>268</v>
      </c>
      <c r="AU768" s="196" t="s">
        <v>85</v>
      </c>
      <c r="AY768" s="17" t="s">
        <v>223</v>
      </c>
      <c r="BE768" s="197">
        <f>IF(N768="základní",J768,0)</f>
        <v>0</v>
      </c>
      <c r="BF768" s="197">
        <f>IF(N768="snížená",J768,0)</f>
        <v>0</v>
      </c>
      <c r="BG768" s="197">
        <f>IF(N768="zákl. přenesená",J768,0)</f>
        <v>0</v>
      </c>
      <c r="BH768" s="197">
        <f>IF(N768="sníž. přenesená",J768,0)</f>
        <v>0</v>
      </c>
      <c r="BI768" s="197">
        <f>IF(N768="nulová",J768,0)</f>
        <v>0</v>
      </c>
      <c r="BJ768" s="17" t="s">
        <v>85</v>
      </c>
      <c r="BK768" s="197">
        <f>ROUND(I768*H768,2)</f>
        <v>0</v>
      </c>
      <c r="BL768" s="17" t="s">
        <v>318</v>
      </c>
      <c r="BM768" s="196" t="s">
        <v>1023</v>
      </c>
    </row>
    <row r="769" spans="1:65" s="12" customFormat="1" ht="11.25">
      <c r="B769" s="198"/>
      <c r="C769" s="199"/>
      <c r="D769" s="200" t="s">
        <v>231</v>
      </c>
      <c r="E769" s="201" t="s">
        <v>1</v>
      </c>
      <c r="F769" s="202" t="s">
        <v>1012</v>
      </c>
      <c r="G769" s="199"/>
      <c r="H769" s="201" t="s">
        <v>1</v>
      </c>
      <c r="I769" s="203"/>
      <c r="J769" s="199"/>
      <c r="K769" s="199"/>
      <c r="L769" s="204"/>
      <c r="M769" s="205"/>
      <c r="N769" s="206"/>
      <c r="O769" s="206"/>
      <c r="P769" s="206"/>
      <c r="Q769" s="206"/>
      <c r="R769" s="206"/>
      <c r="S769" s="206"/>
      <c r="T769" s="207"/>
      <c r="AT769" s="208" t="s">
        <v>231</v>
      </c>
      <c r="AU769" s="208" t="s">
        <v>85</v>
      </c>
      <c r="AV769" s="12" t="s">
        <v>85</v>
      </c>
      <c r="AW769" s="12" t="s">
        <v>33</v>
      </c>
      <c r="AX769" s="12" t="s">
        <v>78</v>
      </c>
      <c r="AY769" s="208" t="s">
        <v>223</v>
      </c>
    </row>
    <row r="770" spans="1:65" s="13" customFormat="1" ht="11.25">
      <c r="B770" s="209"/>
      <c r="C770" s="210"/>
      <c r="D770" s="200" t="s">
        <v>231</v>
      </c>
      <c r="E770" s="211" t="s">
        <v>1</v>
      </c>
      <c r="F770" s="212" t="s">
        <v>966</v>
      </c>
      <c r="G770" s="210"/>
      <c r="H770" s="213">
        <v>0.32</v>
      </c>
      <c r="I770" s="214"/>
      <c r="J770" s="210"/>
      <c r="K770" s="210"/>
      <c r="L770" s="215"/>
      <c r="M770" s="216"/>
      <c r="N770" s="217"/>
      <c r="O770" s="217"/>
      <c r="P770" s="217"/>
      <c r="Q770" s="217"/>
      <c r="R770" s="217"/>
      <c r="S770" s="217"/>
      <c r="T770" s="218"/>
      <c r="AT770" s="219" t="s">
        <v>231</v>
      </c>
      <c r="AU770" s="219" t="s">
        <v>85</v>
      </c>
      <c r="AV770" s="13" t="s">
        <v>87</v>
      </c>
      <c r="AW770" s="13" t="s">
        <v>33</v>
      </c>
      <c r="AX770" s="13" t="s">
        <v>78</v>
      </c>
      <c r="AY770" s="219" t="s">
        <v>223</v>
      </c>
    </row>
    <row r="771" spans="1:65" s="12" customFormat="1" ht="11.25">
      <c r="B771" s="198"/>
      <c r="C771" s="199"/>
      <c r="D771" s="200" t="s">
        <v>231</v>
      </c>
      <c r="E771" s="201" t="s">
        <v>1</v>
      </c>
      <c r="F771" s="202" t="s">
        <v>1014</v>
      </c>
      <c r="G771" s="199"/>
      <c r="H771" s="201" t="s">
        <v>1</v>
      </c>
      <c r="I771" s="203"/>
      <c r="J771" s="199"/>
      <c r="K771" s="199"/>
      <c r="L771" s="204"/>
      <c r="M771" s="205"/>
      <c r="N771" s="206"/>
      <c r="O771" s="206"/>
      <c r="P771" s="206"/>
      <c r="Q771" s="206"/>
      <c r="R771" s="206"/>
      <c r="S771" s="206"/>
      <c r="T771" s="207"/>
      <c r="AT771" s="208" t="s">
        <v>231</v>
      </c>
      <c r="AU771" s="208" t="s">
        <v>85</v>
      </c>
      <c r="AV771" s="12" t="s">
        <v>85</v>
      </c>
      <c r="AW771" s="12" t="s">
        <v>33</v>
      </c>
      <c r="AX771" s="12" t="s">
        <v>78</v>
      </c>
      <c r="AY771" s="208" t="s">
        <v>223</v>
      </c>
    </row>
    <row r="772" spans="1:65" s="13" customFormat="1" ht="11.25">
      <c r="B772" s="209"/>
      <c r="C772" s="210"/>
      <c r="D772" s="200" t="s">
        <v>231</v>
      </c>
      <c r="E772" s="211" t="s">
        <v>1</v>
      </c>
      <c r="F772" s="212" t="s">
        <v>1024</v>
      </c>
      <c r="G772" s="210"/>
      <c r="H772" s="213">
        <v>0.05</v>
      </c>
      <c r="I772" s="214"/>
      <c r="J772" s="210"/>
      <c r="K772" s="210"/>
      <c r="L772" s="215"/>
      <c r="M772" s="216"/>
      <c r="N772" s="217"/>
      <c r="O772" s="217"/>
      <c r="P772" s="217"/>
      <c r="Q772" s="217"/>
      <c r="R772" s="217"/>
      <c r="S772" s="217"/>
      <c r="T772" s="218"/>
      <c r="AT772" s="219" t="s">
        <v>231</v>
      </c>
      <c r="AU772" s="219" t="s">
        <v>85</v>
      </c>
      <c r="AV772" s="13" t="s">
        <v>87</v>
      </c>
      <c r="AW772" s="13" t="s">
        <v>33</v>
      </c>
      <c r="AX772" s="13" t="s">
        <v>78</v>
      </c>
      <c r="AY772" s="219" t="s">
        <v>223</v>
      </c>
    </row>
    <row r="773" spans="1:65" s="12" customFormat="1" ht="11.25">
      <c r="B773" s="198"/>
      <c r="C773" s="199"/>
      <c r="D773" s="200" t="s">
        <v>231</v>
      </c>
      <c r="E773" s="201" t="s">
        <v>1</v>
      </c>
      <c r="F773" s="202" t="s">
        <v>1016</v>
      </c>
      <c r="G773" s="199"/>
      <c r="H773" s="201" t="s">
        <v>1</v>
      </c>
      <c r="I773" s="203"/>
      <c r="J773" s="199"/>
      <c r="K773" s="199"/>
      <c r="L773" s="204"/>
      <c r="M773" s="205"/>
      <c r="N773" s="206"/>
      <c r="O773" s="206"/>
      <c r="P773" s="206"/>
      <c r="Q773" s="206"/>
      <c r="R773" s="206"/>
      <c r="S773" s="206"/>
      <c r="T773" s="207"/>
      <c r="AT773" s="208" t="s">
        <v>231</v>
      </c>
      <c r="AU773" s="208" t="s">
        <v>85</v>
      </c>
      <c r="AV773" s="12" t="s">
        <v>85</v>
      </c>
      <c r="AW773" s="12" t="s">
        <v>33</v>
      </c>
      <c r="AX773" s="12" t="s">
        <v>78</v>
      </c>
      <c r="AY773" s="208" t="s">
        <v>223</v>
      </c>
    </row>
    <row r="774" spans="1:65" s="13" customFormat="1" ht="11.25">
      <c r="B774" s="209"/>
      <c r="C774" s="210"/>
      <c r="D774" s="200" t="s">
        <v>231</v>
      </c>
      <c r="E774" s="211" t="s">
        <v>1</v>
      </c>
      <c r="F774" s="212" t="s">
        <v>1002</v>
      </c>
      <c r="G774" s="210"/>
      <c r="H774" s="213">
        <v>0.57999999999999996</v>
      </c>
      <c r="I774" s="214"/>
      <c r="J774" s="210"/>
      <c r="K774" s="210"/>
      <c r="L774" s="215"/>
      <c r="M774" s="216"/>
      <c r="N774" s="217"/>
      <c r="O774" s="217"/>
      <c r="P774" s="217"/>
      <c r="Q774" s="217"/>
      <c r="R774" s="217"/>
      <c r="S774" s="217"/>
      <c r="T774" s="218"/>
      <c r="AT774" s="219" t="s">
        <v>231</v>
      </c>
      <c r="AU774" s="219" t="s">
        <v>85</v>
      </c>
      <c r="AV774" s="13" t="s">
        <v>87</v>
      </c>
      <c r="AW774" s="13" t="s">
        <v>33</v>
      </c>
      <c r="AX774" s="13" t="s">
        <v>78</v>
      </c>
      <c r="AY774" s="219" t="s">
        <v>223</v>
      </c>
    </row>
    <row r="775" spans="1:65" s="12" customFormat="1" ht="11.25">
      <c r="B775" s="198"/>
      <c r="C775" s="199"/>
      <c r="D775" s="200" t="s">
        <v>231</v>
      </c>
      <c r="E775" s="201" t="s">
        <v>1</v>
      </c>
      <c r="F775" s="202" t="s">
        <v>1018</v>
      </c>
      <c r="G775" s="199"/>
      <c r="H775" s="201" t="s">
        <v>1</v>
      </c>
      <c r="I775" s="203"/>
      <c r="J775" s="199"/>
      <c r="K775" s="199"/>
      <c r="L775" s="204"/>
      <c r="M775" s="205"/>
      <c r="N775" s="206"/>
      <c r="O775" s="206"/>
      <c r="P775" s="206"/>
      <c r="Q775" s="206"/>
      <c r="R775" s="206"/>
      <c r="S775" s="206"/>
      <c r="T775" s="207"/>
      <c r="AT775" s="208" t="s">
        <v>231</v>
      </c>
      <c r="AU775" s="208" t="s">
        <v>85</v>
      </c>
      <c r="AV775" s="12" t="s">
        <v>85</v>
      </c>
      <c r="AW775" s="12" t="s">
        <v>33</v>
      </c>
      <c r="AX775" s="12" t="s">
        <v>78</v>
      </c>
      <c r="AY775" s="208" t="s">
        <v>223</v>
      </c>
    </row>
    <row r="776" spans="1:65" s="13" customFormat="1" ht="11.25">
      <c r="B776" s="209"/>
      <c r="C776" s="210"/>
      <c r="D776" s="200" t="s">
        <v>231</v>
      </c>
      <c r="E776" s="211" t="s">
        <v>1</v>
      </c>
      <c r="F776" s="212" t="s">
        <v>1025</v>
      </c>
      <c r="G776" s="210"/>
      <c r="H776" s="213">
        <v>0.42</v>
      </c>
      <c r="I776" s="214"/>
      <c r="J776" s="210"/>
      <c r="K776" s="210"/>
      <c r="L776" s="215"/>
      <c r="M776" s="216"/>
      <c r="N776" s="217"/>
      <c r="O776" s="217"/>
      <c r="P776" s="217"/>
      <c r="Q776" s="217"/>
      <c r="R776" s="217"/>
      <c r="S776" s="217"/>
      <c r="T776" s="218"/>
      <c r="AT776" s="219" t="s">
        <v>231</v>
      </c>
      <c r="AU776" s="219" t="s">
        <v>85</v>
      </c>
      <c r="AV776" s="13" t="s">
        <v>87</v>
      </c>
      <c r="AW776" s="13" t="s">
        <v>33</v>
      </c>
      <c r="AX776" s="13" t="s">
        <v>78</v>
      </c>
      <c r="AY776" s="219" t="s">
        <v>223</v>
      </c>
    </row>
    <row r="777" spans="1:65" s="14" customFormat="1" ht="11.25">
      <c r="B777" s="220"/>
      <c r="C777" s="221"/>
      <c r="D777" s="200" t="s">
        <v>231</v>
      </c>
      <c r="E777" s="222" t="s">
        <v>1</v>
      </c>
      <c r="F777" s="223" t="s">
        <v>237</v>
      </c>
      <c r="G777" s="221"/>
      <c r="H777" s="224">
        <v>1.37</v>
      </c>
      <c r="I777" s="225"/>
      <c r="J777" s="221"/>
      <c r="K777" s="221"/>
      <c r="L777" s="226"/>
      <c r="M777" s="227"/>
      <c r="N777" s="228"/>
      <c r="O777" s="228"/>
      <c r="P777" s="228"/>
      <c r="Q777" s="228"/>
      <c r="R777" s="228"/>
      <c r="S777" s="228"/>
      <c r="T777" s="229"/>
      <c r="AT777" s="230" t="s">
        <v>231</v>
      </c>
      <c r="AU777" s="230" t="s">
        <v>85</v>
      </c>
      <c r="AV777" s="14" t="s">
        <v>229</v>
      </c>
      <c r="AW777" s="14" t="s">
        <v>33</v>
      </c>
      <c r="AX777" s="14" t="s">
        <v>85</v>
      </c>
      <c r="AY777" s="230" t="s">
        <v>223</v>
      </c>
    </row>
    <row r="778" spans="1:65" s="13" customFormat="1" ht="11.25">
      <c r="B778" s="209"/>
      <c r="C778" s="210"/>
      <c r="D778" s="200" t="s">
        <v>231</v>
      </c>
      <c r="E778" s="210"/>
      <c r="F778" s="212" t="s">
        <v>1026</v>
      </c>
      <c r="G778" s="210"/>
      <c r="H778" s="213">
        <v>1.5069999999999999</v>
      </c>
      <c r="I778" s="214"/>
      <c r="J778" s="210"/>
      <c r="K778" s="210"/>
      <c r="L778" s="215"/>
      <c r="M778" s="216"/>
      <c r="N778" s="217"/>
      <c r="O778" s="217"/>
      <c r="P778" s="217"/>
      <c r="Q778" s="217"/>
      <c r="R778" s="217"/>
      <c r="S778" s="217"/>
      <c r="T778" s="218"/>
      <c r="AT778" s="219" t="s">
        <v>231</v>
      </c>
      <c r="AU778" s="219" t="s">
        <v>85</v>
      </c>
      <c r="AV778" s="13" t="s">
        <v>87</v>
      </c>
      <c r="AW778" s="13" t="s">
        <v>4</v>
      </c>
      <c r="AX778" s="13" t="s">
        <v>85</v>
      </c>
      <c r="AY778" s="219" t="s">
        <v>223</v>
      </c>
    </row>
    <row r="779" spans="1:65" s="2" customFormat="1" ht="16.5" customHeight="1">
      <c r="A779" s="34"/>
      <c r="B779" s="35"/>
      <c r="C779" s="185" t="s">
        <v>1027</v>
      </c>
      <c r="D779" s="185" t="s">
        <v>224</v>
      </c>
      <c r="E779" s="186" t="s">
        <v>1028</v>
      </c>
      <c r="F779" s="187" t="s">
        <v>1029</v>
      </c>
      <c r="G779" s="188" t="s">
        <v>146</v>
      </c>
      <c r="H779" s="189">
        <v>464.97800000000001</v>
      </c>
      <c r="I779" s="190"/>
      <c r="J779" s="191">
        <f>ROUND(I779*H779,2)</f>
        <v>0</v>
      </c>
      <c r="K779" s="187" t="s">
        <v>228</v>
      </c>
      <c r="L779" s="39"/>
      <c r="M779" s="192" t="s">
        <v>1</v>
      </c>
      <c r="N779" s="193" t="s">
        <v>43</v>
      </c>
      <c r="O779" s="71"/>
      <c r="P779" s="194">
        <f>O779*H779</f>
        <v>0</v>
      </c>
      <c r="Q779" s="194">
        <v>0</v>
      </c>
      <c r="R779" s="194">
        <f>Q779*H779</f>
        <v>0</v>
      </c>
      <c r="S779" s="194">
        <v>1.4999999999999999E-2</v>
      </c>
      <c r="T779" s="195">
        <f>S779*H779</f>
        <v>6.9746699999999997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96" t="s">
        <v>318</v>
      </c>
      <c r="AT779" s="196" t="s">
        <v>224</v>
      </c>
      <c r="AU779" s="196" t="s">
        <v>85</v>
      </c>
      <c r="AY779" s="17" t="s">
        <v>223</v>
      </c>
      <c r="BE779" s="197">
        <f>IF(N779="základní",J779,0)</f>
        <v>0</v>
      </c>
      <c r="BF779" s="197">
        <f>IF(N779="snížená",J779,0)</f>
        <v>0</v>
      </c>
      <c r="BG779" s="197">
        <f>IF(N779="zákl. přenesená",J779,0)</f>
        <v>0</v>
      </c>
      <c r="BH779" s="197">
        <f>IF(N779="sníž. přenesená",J779,0)</f>
        <v>0</v>
      </c>
      <c r="BI779" s="197">
        <f>IF(N779="nulová",J779,0)</f>
        <v>0</v>
      </c>
      <c r="BJ779" s="17" t="s">
        <v>85</v>
      </c>
      <c r="BK779" s="197">
        <f>ROUND(I779*H779,2)</f>
        <v>0</v>
      </c>
      <c r="BL779" s="17" t="s">
        <v>318</v>
      </c>
      <c r="BM779" s="196" t="s">
        <v>1030</v>
      </c>
    </row>
    <row r="780" spans="1:65" s="13" customFormat="1" ht="11.25">
      <c r="B780" s="209"/>
      <c r="C780" s="210"/>
      <c r="D780" s="200" t="s">
        <v>231</v>
      </c>
      <c r="E780" s="211" t="s">
        <v>1</v>
      </c>
      <c r="F780" s="212" t="s">
        <v>173</v>
      </c>
      <c r="G780" s="210"/>
      <c r="H780" s="213">
        <v>464.97800000000001</v>
      </c>
      <c r="I780" s="214"/>
      <c r="J780" s="210"/>
      <c r="K780" s="210"/>
      <c r="L780" s="215"/>
      <c r="M780" s="216"/>
      <c r="N780" s="217"/>
      <c r="O780" s="217"/>
      <c r="P780" s="217"/>
      <c r="Q780" s="217"/>
      <c r="R780" s="217"/>
      <c r="S780" s="217"/>
      <c r="T780" s="218"/>
      <c r="AT780" s="219" t="s">
        <v>231</v>
      </c>
      <c r="AU780" s="219" t="s">
        <v>85</v>
      </c>
      <c r="AV780" s="13" t="s">
        <v>87</v>
      </c>
      <c r="AW780" s="13" t="s">
        <v>33</v>
      </c>
      <c r="AX780" s="13" t="s">
        <v>85</v>
      </c>
      <c r="AY780" s="219" t="s">
        <v>223</v>
      </c>
    </row>
    <row r="781" spans="1:65" s="2" customFormat="1" ht="24.2" customHeight="1">
      <c r="A781" s="34"/>
      <c r="B781" s="35"/>
      <c r="C781" s="185" t="s">
        <v>1031</v>
      </c>
      <c r="D781" s="185" t="s">
        <v>224</v>
      </c>
      <c r="E781" s="186" t="s">
        <v>1032</v>
      </c>
      <c r="F781" s="187" t="s">
        <v>1033</v>
      </c>
      <c r="G781" s="188" t="s">
        <v>146</v>
      </c>
      <c r="H781" s="189">
        <v>464.97800000000001</v>
      </c>
      <c r="I781" s="190"/>
      <c r="J781" s="191">
        <f>ROUND(I781*H781,2)</f>
        <v>0</v>
      </c>
      <c r="K781" s="187" t="s">
        <v>228</v>
      </c>
      <c r="L781" s="39"/>
      <c r="M781" s="192" t="s">
        <v>1</v>
      </c>
      <c r="N781" s="193" t="s">
        <v>43</v>
      </c>
      <c r="O781" s="71"/>
      <c r="P781" s="194">
        <f>O781*H781</f>
        <v>0</v>
      </c>
      <c r="Q781" s="194">
        <v>0</v>
      </c>
      <c r="R781" s="194">
        <f>Q781*H781</f>
        <v>0</v>
      </c>
      <c r="S781" s="194">
        <v>0</v>
      </c>
      <c r="T781" s="195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96" t="s">
        <v>318</v>
      </c>
      <c r="AT781" s="196" t="s">
        <v>224</v>
      </c>
      <c r="AU781" s="196" t="s">
        <v>85</v>
      </c>
      <c r="AY781" s="17" t="s">
        <v>223</v>
      </c>
      <c r="BE781" s="197">
        <f>IF(N781="základní",J781,0)</f>
        <v>0</v>
      </c>
      <c r="BF781" s="197">
        <f>IF(N781="snížená",J781,0)</f>
        <v>0</v>
      </c>
      <c r="BG781" s="197">
        <f>IF(N781="zákl. přenesená",J781,0)</f>
        <v>0</v>
      </c>
      <c r="BH781" s="197">
        <f>IF(N781="sníž. přenesená",J781,0)</f>
        <v>0</v>
      </c>
      <c r="BI781" s="197">
        <f>IF(N781="nulová",J781,0)</f>
        <v>0</v>
      </c>
      <c r="BJ781" s="17" t="s">
        <v>85</v>
      </c>
      <c r="BK781" s="197">
        <f>ROUND(I781*H781,2)</f>
        <v>0</v>
      </c>
      <c r="BL781" s="17" t="s">
        <v>318</v>
      </c>
      <c r="BM781" s="196" t="s">
        <v>1034</v>
      </c>
    </row>
    <row r="782" spans="1:65" s="12" customFormat="1" ht="11.25">
      <c r="B782" s="198"/>
      <c r="C782" s="199"/>
      <c r="D782" s="200" t="s">
        <v>231</v>
      </c>
      <c r="E782" s="201" t="s">
        <v>1</v>
      </c>
      <c r="F782" s="202" t="s">
        <v>1035</v>
      </c>
      <c r="G782" s="199"/>
      <c r="H782" s="201" t="s">
        <v>1</v>
      </c>
      <c r="I782" s="203"/>
      <c r="J782" s="199"/>
      <c r="K782" s="199"/>
      <c r="L782" s="204"/>
      <c r="M782" s="205"/>
      <c r="N782" s="206"/>
      <c r="O782" s="206"/>
      <c r="P782" s="206"/>
      <c r="Q782" s="206"/>
      <c r="R782" s="206"/>
      <c r="S782" s="206"/>
      <c r="T782" s="207"/>
      <c r="AT782" s="208" t="s">
        <v>231</v>
      </c>
      <c r="AU782" s="208" t="s">
        <v>85</v>
      </c>
      <c r="AV782" s="12" t="s">
        <v>85</v>
      </c>
      <c r="AW782" s="12" t="s">
        <v>33</v>
      </c>
      <c r="AX782" s="12" t="s">
        <v>78</v>
      </c>
      <c r="AY782" s="208" t="s">
        <v>223</v>
      </c>
    </row>
    <row r="783" spans="1:65" s="12" customFormat="1" ht="11.25">
      <c r="B783" s="198"/>
      <c r="C783" s="199"/>
      <c r="D783" s="200" t="s">
        <v>231</v>
      </c>
      <c r="E783" s="201" t="s">
        <v>1</v>
      </c>
      <c r="F783" s="202" t="s">
        <v>1036</v>
      </c>
      <c r="G783" s="199"/>
      <c r="H783" s="201" t="s">
        <v>1</v>
      </c>
      <c r="I783" s="203"/>
      <c r="J783" s="199"/>
      <c r="K783" s="199"/>
      <c r="L783" s="204"/>
      <c r="M783" s="205"/>
      <c r="N783" s="206"/>
      <c r="O783" s="206"/>
      <c r="P783" s="206"/>
      <c r="Q783" s="206"/>
      <c r="R783" s="206"/>
      <c r="S783" s="206"/>
      <c r="T783" s="207"/>
      <c r="AT783" s="208" t="s">
        <v>231</v>
      </c>
      <c r="AU783" s="208" t="s">
        <v>85</v>
      </c>
      <c r="AV783" s="12" t="s">
        <v>85</v>
      </c>
      <c r="AW783" s="12" t="s">
        <v>33</v>
      </c>
      <c r="AX783" s="12" t="s">
        <v>78</v>
      </c>
      <c r="AY783" s="208" t="s">
        <v>223</v>
      </c>
    </row>
    <row r="784" spans="1:65" s="13" customFormat="1" ht="11.25">
      <c r="B784" s="209"/>
      <c r="C784" s="210"/>
      <c r="D784" s="200" t="s">
        <v>231</v>
      </c>
      <c r="E784" s="211" t="s">
        <v>1</v>
      </c>
      <c r="F784" s="212" t="s">
        <v>1037</v>
      </c>
      <c r="G784" s="210"/>
      <c r="H784" s="213">
        <v>403.86</v>
      </c>
      <c r="I784" s="214"/>
      <c r="J784" s="210"/>
      <c r="K784" s="210"/>
      <c r="L784" s="215"/>
      <c r="M784" s="216"/>
      <c r="N784" s="217"/>
      <c r="O784" s="217"/>
      <c r="P784" s="217"/>
      <c r="Q784" s="217"/>
      <c r="R784" s="217"/>
      <c r="S784" s="217"/>
      <c r="T784" s="218"/>
      <c r="AT784" s="219" t="s">
        <v>231</v>
      </c>
      <c r="AU784" s="219" t="s">
        <v>85</v>
      </c>
      <c r="AV784" s="13" t="s">
        <v>87</v>
      </c>
      <c r="AW784" s="13" t="s">
        <v>33</v>
      </c>
      <c r="AX784" s="13" t="s">
        <v>78</v>
      </c>
      <c r="AY784" s="219" t="s">
        <v>223</v>
      </c>
    </row>
    <row r="785" spans="1:65" s="12" customFormat="1" ht="11.25">
      <c r="B785" s="198"/>
      <c r="C785" s="199"/>
      <c r="D785" s="200" t="s">
        <v>231</v>
      </c>
      <c r="E785" s="201" t="s">
        <v>1</v>
      </c>
      <c r="F785" s="202" t="s">
        <v>1038</v>
      </c>
      <c r="G785" s="199"/>
      <c r="H785" s="201" t="s">
        <v>1</v>
      </c>
      <c r="I785" s="203"/>
      <c r="J785" s="199"/>
      <c r="K785" s="199"/>
      <c r="L785" s="204"/>
      <c r="M785" s="205"/>
      <c r="N785" s="206"/>
      <c r="O785" s="206"/>
      <c r="P785" s="206"/>
      <c r="Q785" s="206"/>
      <c r="R785" s="206"/>
      <c r="S785" s="206"/>
      <c r="T785" s="207"/>
      <c r="AT785" s="208" t="s">
        <v>231</v>
      </c>
      <c r="AU785" s="208" t="s">
        <v>85</v>
      </c>
      <c r="AV785" s="12" t="s">
        <v>85</v>
      </c>
      <c r="AW785" s="12" t="s">
        <v>33</v>
      </c>
      <c r="AX785" s="12" t="s">
        <v>78</v>
      </c>
      <c r="AY785" s="208" t="s">
        <v>223</v>
      </c>
    </row>
    <row r="786" spans="1:65" s="13" customFormat="1" ht="11.25">
      <c r="B786" s="209"/>
      <c r="C786" s="210"/>
      <c r="D786" s="200" t="s">
        <v>231</v>
      </c>
      <c r="E786" s="211" t="s">
        <v>1</v>
      </c>
      <c r="F786" s="212" t="s">
        <v>1039</v>
      </c>
      <c r="G786" s="210"/>
      <c r="H786" s="213">
        <v>-37.548000000000002</v>
      </c>
      <c r="I786" s="214"/>
      <c r="J786" s="210"/>
      <c r="K786" s="210"/>
      <c r="L786" s="215"/>
      <c r="M786" s="216"/>
      <c r="N786" s="217"/>
      <c r="O786" s="217"/>
      <c r="P786" s="217"/>
      <c r="Q786" s="217"/>
      <c r="R786" s="217"/>
      <c r="S786" s="217"/>
      <c r="T786" s="218"/>
      <c r="AT786" s="219" t="s">
        <v>231</v>
      </c>
      <c r="AU786" s="219" t="s">
        <v>85</v>
      </c>
      <c r="AV786" s="13" t="s">
        <v>87</v>
      </c>
      <c r="AW786" s="13" t="s">
        <v>33</v>
      </c>
      <c r="AX786" s="13" t="s">
        <v>78</v>
      </c>
      <c r="AY786" s="219" t="s">
        <v>223</v>
      </c>
    </row>
    <row r="787" spans="1:65" s="12" customFormat="1" ht="11.25">
      <c r="B787" s="198"/>
      <c r="C787" s="199"/>
      <c r="D787" s="200" t="s">
        <v>231</v>
      </c>
      <c r="E787" s="201" t="s">
        <v>1</v>
      </c>
      <c r="F787" s="202" t="s">
        <v>1040</v>
      </c>
      <c r="G787" s="199"/>
      <c r="H787" s="201" t="s">
        <v>1</v>
      </c>
      <c r="I787" s="203"/>
      <c r="J787" s="199"/>
      <c r="K787" s="199"/>
      <c r="L787" s="204"/>
      <c r="M787" s="205"/>
      <c r="N787" s="206"/>
      <c r="O787" s="206"/>
      <c r="P787" s="206"/>
      <c r="Q787" s="206"/>
      <c r="R787" s="206"/>
      <c r="S787" s="206"/>
      <c r="T787" s="207"/>
      <c r="AT787" s="208" t="s">
        <v>231</v>
      </c>
      <c r="AU787" s="208" t="s">
        <v>85</v>
      </c>
      <c r="AV787" s="12" t="s">
        <v>85</v>
      </c>
      <c r="AW787" s="12" t="s">
        <v>33</v>
      </c>
      <c r="AX787" s="12" t="s">
        <v>78</v>
      </c>
      <c r="AY787" s="208" t="s">
        <v>223</v>
      </c>
    </row>
    <row r="788" spans="1:65" s="13" customFormat="1" ht="11.25">
      <c r="B788" s="209"/>
      <c r="C788" s="210"/>
      <c r="D788" s="200" t="s">
        <v>231</v>
      </c>
      <c r="E788" s="211" t="s">
        <v>1</v>
      </c>
      <c r="F788" s="212" t="s">
        <v>1041</v>
      </c>
      <c r="G788" s="210"/>
      <c r="H788" s="213">
        <v>37.548000000000002</v>
      </c>
      <c r="I788" s="214"/>
      <c r="J788" s="210"/>
      <c r="K788" s="210"/>
      <c r="L788" s="215"/>
      <c r="M788" s="216"/>
      <c r="N788" s="217"/>
      <c r="O788" s="217"/>
      <c r="P788" s="217"/>
      <c r="Q788" s="217"/>
      <c r="R788" s="217"/>
      <c r="S788" s="217"/>
      <c r="T788" s="218"/>
      <c r="AT788" s="219" t="s">
        <v>231</v>
      </c>
      <c r="AU788" s="219" t="s">
        <v>85</v>
      </c>
      <c r="AV788" s="13" t="s">
        <v>87</v>
      </c>
      <c r="AW788" s="13" t="s">
        <v>33</v>
      </c>
      <c r="AX788" s="13" t="s">
        <v>78</v>
      </c>
      <c r="AY788" s="219" t="s">
        <v>223</v>
      </c>
    </row>
    <row r="789" spans="1:65" s="13" customFormat="1" ht="11.25">
      <c r="B789" s="209"/>
      <c r="C789" s="210"/>
      <c r="D789" s="200" t="s">
        <v>231</v>
      </c>
      <c r="E789" s="211" t="s">
        <v>1</v>
      </c>
      <c r="F789" s="212" t="s">
        <v>1042</v>
      </c>
      <c r="G789" s="210"/>
      <c r="H789" s="213">
        <v>61.118000000000002</v>
      </c>
      <c r="I789" s="214"/>
      <c r="J789" s="210"/>
      <c r="K789" s="210"/>
      <c r="L789" s="215"/>
      <c r="M789" s="216"/>
      <c r="N789" s="217"/>
      <c r="O789" s="217"/>
      <c r="P789" s="217"/>
      <c r="Q789" s="217"/>
      <c r="R789" s="217"/>
      <c r="S789" s="217"/>
      <c r="T789" s="218"/>
      <c r="AT789" s="219" t="s">
        <v>231</v>
      </c>
      <c r="AU789" s="219" t="s">
        <v>85</v>
      </c>
      <c r="AV789" s="13" t="s">
        <v>87</v>
      </c>
      <c r="AW789" s="13" t="s">
        <v>33</v>
      </c>
      <c r="AX789" s="13" t="s">
        <v>78</v>
      </c>
      <c r="AY789" s="219" t="s">
        <v>223</v>
      </c>
    </row>
    <row r="790" spans="1:65" s="14" customFormat="1" ht="11.25">
      <c r="B790" s="220"/>
      <c r="C790" s="221"/>
      <c r="D790" s="200" t="s">
        <v>231</v>
      </c>
      <c r="E790" s="222" t="s">
        <v>173</v>
      </c>
      <c r="F790" s="223" t="s">
        <v>237</v>
      </c>
      <c r="G790" s="221"/>
      <c r="H790" s="224">
        <v>464.97800000000001</v>
      </c>
      <c r="I790" s="225"/>
      <c r="J790" s="221"/>
      <c r="K790" s="221"/>
      <c r="L790" s="226"/>
      <c r="M790" s="227"/>
      <c r="N790" s="228"/>
      <c r="O790" s="228"/>
      <c r="P790" s="228"/>
      <c r="Q790" s="228"/>
      <c r="R790" s="228"/>
      <c r="S790" s="228"/>
      <c r="T790" s="229"/>
      <c r="AT790" s="230" t="s">
        <v>231</v>
      </c>
      <c r="AU790" s="230" t="s">
        <v>85</v>
      </c>
      <c r="AV790" s="14" t="s">
        <v>229</v>
      </c>
      <c r="AW790" s="14" t="s">
        <v>33</v>
      </c>
      <c r="AX790" s="14" t="s">
        <v>85</v>
      </c>
      <c r="AY790" s="230" t="s">
        <v>223</v>
      </c>
    </row>
    <row r="791" spans="1:65" s="2" customFormat="1" ht="24.2" customHeight="1">
      <c r="A791" s="34"/>
      <c r="B791" s="35"/>
      <c r="C791" s="231" t="s">
        <v>1043</v>
      </c>
      <c r="D791" s="231" t="s">
        <v>268</v>
      </c>
      <c r="E791" s="232" t="s">
        <v>1044</v>
      </c>
      <c r="F791" s="233" t="s">
        <v>1045</v>
      </c>
      <c r="G791" s="234" t="s">
        <v>227</v>
      </c>
      <c r="H791" s="235">
        <v>3.069</v>
      </c>
      <c r="I791" s="236"/>
      <c r="J791" s="237">
        <f>ROUND(I791*H791,2)</f>
        <v>0</v>
      </c>
      <c r="K791" s="233" t="s">
        <v>228</v>
      </c>
      <c r="L791" s="238"/>
      <c r="M791" s="239" t="s">
        <v>1</v>
      </c>
      <c r="N791" s="240" t="s">
        <v>43</v>
      </c>
      <c r="O791" s="71"/>
      <c r="P791" s="194">
        <f>O791*H791</f>
        <v>0</v>
      </c>
      <c r="Q791" s="194">
        <v>0.55000000000000004</v>
      </c>
      <c r="R791" s="194">
        <f>Q791*H791</f>
        <v>1.6879500000000001</v>
      </c>
      <c r="S791" s="194">
        <v>0</v>
      </c>
      <c r="T791" s="195">
        <f>S791*H791</f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96" t="s">
        <v>482</v>
      </c>
      <c r="AT791" s="196" t="s">
        <v>268</v>
      </c>
      <c r="AU791" s="196" t="s">
        <v>85</v>
      </c>
      <c r="AY791" s="17" t="s">
        <v>223</v>
      </c>
      <c r="BE791" s="197">
        <f>IF(N791="základní",J791,0)</f>
        <v>0</v>
      </c>
      <c r="BF791" s="197">
        <f>IF(N791="snížená",J791,0)</f>
        <v>0</v>
      </c>
      <c r="BG791" s="197">
        <f>IF(N791="zákl. přenesená",J791,0)</f>
        <v>0</v>
      </c>
      <c r="BH791" s="197">
        <f>IF(N791="sníž. přenesená",J791,0)</f>
        <v>0</v>
      </c>
      <c r="BI791" s="197">
        <f>IF(N791="nulová",J791,0)</f>
        <v>0</v>
      </c>
      <c r="BJ791" s="17" t="s">
        <v>85</v>
      </c>
      <c r="BK791" s="197">
        <f>ROUND(I791*H791,2)</f>
        <v>0</v>
      </c>
      <c r="BL791" s="17" t="s">
        <v>318</v>
      </c>
      <c r="BM791" s="196" t="s">
        <v>1046</v>
      </c>
    </row>
    <row r="792" spans="1:65" s="12" customFormat="1" ht="11.25">
      <c r="B792" s="198"/>
      <c r="C792" s="199"/>
      <c r="D792" s="200" t="s">
        <v>231</v>
      </c>
      <c r="E792" s="201" t="s">
        <v>1</v>
      </c>
      <c r="F792" s="202" t="s">
        <v>1047</v>
      </c>
      <c r="G792" s="199"/>
      <c r="H792" s="201" t="s">
        <v>1</v>
      </c>
      <c r="I792" s="203"/>
      <c r="J792" s="199"/>
      <c r="K792" s="199"/>
      <c r="L792" s="204"/>
      <c r="M792" s="205"/>
      <c r="N792" s="206"/>
      <c r="O792" s="206"/>
      <c r="P792" s="206"/>
      <c r="Q792" s="206"/>
      <c r="R792" s="206"/>
      <c r="S792" s="206"/>
      <c r="T792" s="207"/>
      <c r="AT792" s="208" t="s">
        <v>231</v>
      </c>
      <c r="AU792" s="208" t="s">
        <v>85</v>
      </c>
      <c r="AV792" s="12" t="s">
        <v>85</v>
      </c>
      <c r="AW792" s="12" t="s">
        <v>33</v>
      </c>
      <c r="AX792" s="12" t="s">
        <v>78</v>
      </c>
      <c r="AY792" s="208" t="s">
        <v>223</v>
      </c>
    </row>
    <row r="793" spans="1:65" s="13" customFormat="1" ht="11.25">
      <c r="B793" s="209"/>
      <c r="C793" s="210"/>
      <c r="D793" s="200" t="s">
        <v>231</v>
      </c>
      <c r="E793" s="211" t="s">
        <v>1</v>
      </c>
      <c r="F793" s="212" t="s">
        <v>1048</v>
      </c>
      <c r="G793" s="210"/>
      <c r="H793" s="213">
        <v>2.79</v>
      </c>
      <c r="I793" s="214"/>
      <c r="J793" s="210"/>
      <c r="K793" s="210"/>
      <c r="L793" s="215"/>
      <c r="M793" s="216"/>
      <c r="N793" s="217"/>
      <c r="O793" s="217"/>
      <c r="P793" s="217"/>
      <c r="Q793" s="217"/>
      <c r="R793" s="217"/>
      <c r="S793" s="217"/>
      <c r="T793" s="218"/>
      <c r="AT793" s="219" t="s">
        <v>231</v>
      </c>
      <c r="AU793" s="219" t="s">
        <v>85</v>
      </c>
      <c r="AV793" s="13" t="s">
        <v>87</v>
      </c>
      <c r="AW793" s="13" t="s">
        <v>33</v>
      </c>
      <c r="AX793" s="13" t="s">
        <v>85</v>
      </c>
      <c r="AY793" s="219" t="s">
        <v>223</v>
      </c>
    </row>
    <row r="794" spans="1:65" s="13" customFormat="1" ht="11.25">
      <c r="B794" s="209"/>
      <c r="C794" s="210"/>
      <c r="D794" s="200" t="s">
        <v>231</v>
      </c>
      <c r="E794" s="210"/>
      <c r="F794" s="212" t="s">
        <v>1049</v>
      </c>
      <c r="G794" s="210"/>
      <c r="H794" s="213">
        <v>3.069</v>
      </c>
      <c r="I794" s="214"/>
      <c r="J794" s="210"/>
      <c r="K794" s="210"/>
      <c r="L794" s="215"/>
      <c r="M794" s="216"/>
      <c r="N794" s="217"/>
      <c r="O794" s="217"/>
      <c r="P794" s="217"/>
      <c r="Q794" s="217"/>
      <c r="R794" s="217"/>
      <c r="S794" s="217"/>
      <c r="T794" s="218"/>
      <c r="AT794" s="219" t="s">
        <v>231</v>
      </c>
      <c r="AU794" s="219" t="s">
        <v>85</v>
      </c>
      <c r="AV794" s="13" t="s">
        <v>87</v>
      </c>
      <c r="AW794" s="13" t="s">
        <v>4</v>
      </c>
      <c r="AX794" s="13" t="s">
        <v>85</v>
      </c>
      <c r="AY794" s="219" t="s">
        <v>223</v>
      </c>
    </row>
    <row r="795" spans="1:65" s="2" customFormat="1" ht="24.2" customHeight="1">
      <c r="A795" s="34"/>
      <c r="B795" s="35"/>
      <c r="C795" s="185" t="s">
        <v>1050</v>
      </c>
      <c r="D795" s="185" t="s">
        <v>224</v>
      </c>
      <c r="E795" s="186" t="s">
        <v>1051</v>
      </c>
      <c r="F795" s="187" t="s">
        <v>1052</v>
      </c>
      <c r="G795" s="188" t="s">
        <v>142</v>
      </c>
      <c r="H795" s="189">
        <v>169.4</v>
      </c>
      <c r="I795" s="190"/>
      <c r="J795" s="191">
        <f>ROUND(I795*H795,2)</f>
        <v>0</v>
      </c>
      <c r="K795" s="187" t="s">
        <v>228</v>
      </c>
      <c r="L795" s="39"/>
      <c r="M795" s="192" t="s">
        <v>1</v>
      </c>
      <c r="N795" s="193" t="s">
        <v>43</v>
      </c>
      <c r="O795" s="71"/>
      <c r="P795" s="194">
        <f>O795*H795</f>
        <v>0</v>
      </c>
      <c r="Q795" s="194">
        <v>0</v>
      </c>
      <c r="R795" s="194">
        <f>Q795*H795</f>
        <v>0</v>
      </c>
      <c r="S795" s="194">
        <v>0</v>
      </c>
      <c r="T795" s="195">
        <f>S795*H795</f>
        <v>0</v>
      </c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R795" s="196" t="s">
        <v>318</v>
      </c>
      <c r="AT795" s="196" t="s">
        <v>224</v>
      </c>
      <c r="AU795" s="196" t="s">
        <v>85</v>
      </c>
      <c r="AY795" s="17" t="s">
        <v>223</v>
      </c>
      <c r="BE795" s="197">
        <f>IF(N795="základní",J795,0)</f>
        <v>0</v>
      </c>
      <c r="BF795" s="197">
        <f>IF(N795="snížená",J795,0)</f>
        <v>0</v>
      </c>
      <c r="BG795" s="197">
        <f>IF(N795="zákl. přenesená",J795,0)</f>
        <v>0</v>
      </c>
      <c r="BH795" s="197">
        <f>IF(N795="sníž. přenesená",J795,0)</f>
        <v>0</v>
      </c>
      <c r="BI795" s="197">
        <f>IF(N795="nulová",J795,0)</f>
        <v>0</v>
      </c>
      <c r="BJ795" s="17" t="s">
        <v>85</v>
      </c>
      <c r="BK795" s="197">
        <f>ROUND(I795*H795,2)</f>
        <v>0</v>
      </c>
      <c r="BL795" s="17" t="s">
        <v>318</v>
      </c>
      <c r="BM795" s="196" t="s">
        <v>1053</v>
      </c>
    </row>
    <row r="796" spans="1:65" s="12" customFormat="1" ht="11.25">
      <c r="B796" s="198"/>
      <c r="C796" s="199"/>
      <c r="D796" s="200" t="s">
        <v>231</v>
      </c>
      <c r="E796" s="201" t="s">
        <v>1</v>
      </c>
      <c r="F796" s="202" t="s">
        <v>980</v>
      </c>
      <c r="G796" s="199"/>
      <c r="H796" s="201" t="s">
        <v>1</v>
      </c>
      <c r="I796" s="203"/>
      <c r="J796" s="199"/>
      <c r="K796" s="199"/>
      <c r="L796" s="204"/>
      <c r="M796" s="205"/>
      <c r="N796" s="206"/>
      <c r="O796" s="206"/>
      <c r="P796" s="206"/>
      <c r="Q796" s="206"/>
      <c r="R796" s="206"/>
      <c r="S796" s="206"/>
      <c r="T796" s="207"/>
      <c r="AT796" s="208" t="s">
        <v>231</v>
      </c>
      <c r="AU796" s="208" t="s">
        <v>85</v>
      </c>
      <c r="AV796" s="12" t="s">
        <v>85</v>
      </c>
      <c r="AW796" s="12" t="s">
        <v>33</v>
      </c>
      <c r="AX796" s="12" t="s">
        <v>78</v>
      </c>
      <c r="AY796" s="208" t="s">
        <v>223</v>
      </c>
    </row>
    <row r="797" spans="1:65" s="13" customFormat="1" ht="11.25">
      <c r="B797" s="209"/>
      <c r="C797" s="210"/>
      <c r="D797" s="200" t="s">
        <v>231</v>
      </c>
      <c r="E797" s="211" t="s">
        <v>1</v>
      </c>
      <c r="F797" s="212" t="s">
        <v>981</v>
      </c>
      <c r="G797" s="210"/>
      <c r="H797" s="213">
        <v>14.8</v>
      </c>
      <c r="I797" s="214"/>
      <c r="J797" s="210"/>
      <c r="K797" s="210"/>
      <c r="L797" s="215"/>
      <c r="M797" s="216"/>
      <c r="N797" s="217"/>
      <c r="O797" s="217"/>
      <c r="P797" s="217"/>
      <c r="Q797" s="217"/>
      <c r="R797" s="217"/>
      <c r="S797" s="217"/>
      <c r="T797" s="218"/>
      <c r="AT797" s="219" t="s">
        <v>231</v>
      </c>
      <c r="AU797" s="219" t="s">
        <v>85</v>
      </c>
      <c r="AV797" s="13" t="s">
        <v>87</v>
      </c>
      <c r="AW797" s="13" t="s">
        <v>33</v>
      </c>
      <c r="AX797" s="13" t="s">
        <v>78</v>
      </c>
      <c r="AY797" s="219" t="s">
        <v>223</v>
      </c>
    </row>
    <row r="798" spans="1:65" s="12" customFormat="1" ht="11.25">
      <c r="B798" s="198"/>
      <c r="C798" s="199"/>
      <c r="D798" s="200" t="s">
        <v>231</v>
      </c>
      <c r="E798" s="201" t="s">
        <v>1</v>
      </c>
      <c r="F798" s="202" t="s">
        <v>982</v>
      </c>
      <c r="G798" s="199"/>
      <c r="H798" s="201" t="s">
        <v>1</v>
      </c>
      <c r="I798" s="203"/>
      <c r="J798" s="199"/>
      <c r="K798" s="199"/>
      <c r="L798" s="204"/>
      <c r="M798" s="205"/>
      <c r="N798" s="206"/>
      <c r="O798" s="206"/>
      <c r="P798" s="206"/>
      <c r="Q798" s="206"/>
      <c r="R798" s="206"/>
      <c r="S798" s="206"/>
      <c r="T798" s="207"/>
      <c r="AT798" s="208" t="s">
        <v>231</v>
      </c>
      <c r="AU798" s="208" t="s">
        <v>85</v>
      </c>
      <c r="AV798" s="12" t="s">
        <v>85</v>
      </c>
      <c r="AW798" s="12" t="s">
        <v>33</v>
      </c>
      <c r="AX798" s="12" t="s">
        <v>78</v>
      </c>
      <c r="AY798" s="208" t="s">
        <v>223</v>
      </c>
    </row>
    <row r="799" spans="1:65" s="13" customFormat="1" ht="11.25">
      <c r="B799" s="209"/>
      <c r="C799" s="210"/>
      <c r="D799" s="200" t="s">
        <v>231</v>
      </c>
      <c r="E799" s="211" t="s">
        <v>1</v>
      </c>
      <c r="F799" s="212" t="s">
        <v>983</v>
      </c>
      <c r="G799" s="210"/>
      <c r="H799" s="213">
        <v>26</v>
      </c>
      <c r="I799" s="214"/>
      <c r="J799" s="210"/>
      <c r="K799" s="210"/>
      <c r="L799" s="215"/>
      <c r="M799" s="216"/>
      <c r="N799" s="217"/>
      <c r="O799" s="217"/>
      <c r="P799" s="217"/>
      <c r="Q799" s="217"/>
      <c r="R799" s="217"/>
      <c r="S799" s="217"/>
      <c r="T799" s="218"/>
      <c r="AT799" s="219" t="s">
        <v>231</v>
      </c>
      <c r="AU799" s="219" t="s">
        <v>85</v>
      </c>
      <c r="AV799" s="13" t="s">
        <v>87</v>
      </c>
      <c r="AW799" s="13" t="s">
        <v>33</v>
      </c>
      <c r="AX799" s="13" t="s">
        <v>78</v>
      </c>
      <c r="AY799" s="219" t="s">
        <v>223</v>
      </c>
    </row>
    <row r="800" spans="1:65" s="12" customFormat="1" ht="11.25">
      <c r="B800" s="198"/>
      <c r="C800" s="199"/>
      <c r="D800" s="200" t="s">
        <v>231</v>
      </c>
      <c r="E800" s="201" t="s">
        <v>1</v>
      </c>
      <c r="F800" s="202" t="s">
        <v>984</v>
      </c>
      <c r="G800" s="199"/>
      <c r="H800" s="201" t="s">
        <v>1</v>
      </c>
      <c r="I800" s="203"/>
      <c r="J800" s="199"/>
      <c r="K800" s="199"/>
      <c r="L800" s="204"/>
      <c r="M800" s="205"/>
      <c r="N800" s="206"/>
      <c r="O800" s="206"/>
      <c r="P800" s="206"/>
      <c r="Q800" s="206"/>
      <c r="R800" s="206"/>
      <c r="S800" s="206"/>
      <c r="T800" s="207"/>
      <c r="AT800" s="208" t="s">
        <v>231</v>
      </c>
      <c r="AU800" s="208" t="s">
        <v>85</v>
      </c>
      <c r="AV800" s="12" t="s">
        <v>85</v>
      </c>
      <c r="AW800" s="12" t="s">
        <v>33</v>
      </c>
      <c r="AX800" s="12" t="s">
        <v>78</v>
      </c>
      <c r="AY800" s="208" t="s">
        <v>223</v>
      </c>
    </row>
    <row r="801" spans="1:65" s="13" customFormat="1" ht="11.25">
      <c r="B801" s="209"/>
      <c r="C801" s="210"/>
      <c r="D801" s="200" t="s">
        <v>231</v>
      </c>
      <c r="E801" s="211" t="s">
        <v>1</v>
      </c>
      <c r="F801" s="212" t="s">
        <v>985</v>
      </c>
      <c r="G801" s="210"/>
      <c r="H801" s="213">
        <v>32</v>
      </c>
      <c r="I801" s="214"/>
      <c r="J801" s="210"/>
      <c r="K801" s="210"/>
      <c r="L801" s="215"/>
      <c r="M801" s="216"/>
      <c r="N801" s="217"/>
      <c r="O801" s="217"/>
      <c r="P801" s="217"/>
      <c r="Q801" s="217"/>
      <c r="R801" s="217"/>
      <c r="S801" s="217"/>
      <c r="T801" s="218"/>
      <c r="AT801" s="219" t="s">
        <v>231</v>
      </c>
      <c r="AU801" s="219" t="s">
        <v>85</v>
      </c>
      <c r="AV801" s="13" t="s">
        <v>87</v>
      </c>
      <c r="AW801" s="13" t="s">
        <v>33</v>
      </c>
      <c r="AX801" s="13" t="s">
        <v>78</v>
      </c>
      <c r="AY801" s="219" t="s">
        <v>223</v>
      </c>
    </row>
    <row r="802" spans="1:65" s="12" customFormat="1" ht="11.25">
      <c r="B802" s="198"/>
      <c r="C802" s="199"/>
      <c r="D802" s="200" t="s">
        <v>231</v>
      </c>
      <c r="E802" s="201" t="s">
        <v>1</v>
      </c>
      <c r="F802" s="202" t="s">
        <v>986</v>
      </c>
      <c r="G802" s="199"/>
      <c r="H802" s="201" t="s">
        <v>1</v>
      </c>
      <c r="I802" s="203"/>
      <c r="J802" s="199"/>
      <c r="K802" s="199"/>
      <c r="L802" s="204"/>
      <c r="M802" s="205"/>
      <c r="N802" s="206"/>
      <c r="O802" s="206"/>
      <c r="P802" s="206"/>
      <c r="Q802" s="206"/>
      <c r="R802" s="206"/>
      <c r="S802" s="206"/>
      <c r="T802" s="207"/>
      <c r="AT802" s="208" t="s">
        <v>231</v>
      </c>
      <c r="AU802" s="208" t="s">
        <v>85</v>
      </c>
      <c r="AV802" s="12" t="s">
        <v>85</v>
      </c>
      <c r="AW802" s="12" t="s">
        <v>33</v>
      </c>
      <c r="AX802" s="12" t="s">
        <v>78</v>
      </c>
      <c r="AY802" s="208" t="s">
        <v>223</v>
      </c>
    </row>
    <row r="803" spans="1:65" s="13" customFormat="1" ht="11.25">
      <c r="B803" s="209"/>
      <c r="C803" s="210"/>
      <c r="D803" s="200" t="s">
        <v>231</v>
      </c>
      <c r="E803" s="211" t="s">
        <v>1</v>
      </c>
      <c r="F803" s="212" t="s">
        <v>987</v>
      </c>
      <c r="G803" s="210"/>
      <c r="H803" s="213">
        <v>67.2</v>
      </c>
      <c r="I803" s="214"/>
      <c r="J803" s="210"/>
      <c r="K803" s="210"/>
      <c r="L803" s="215"/>
      <c r="M803" s="216"/>
      <c r="N803" s="217"/>
      <c r="O803" s="217"/>
      <c r="P803" s="217"/>
      <c r="Q803" s="217"/>
      <c r="R803" s="217"/>
      <c r="S803" s="217"/>
      <c r="T803" s="218"/>
      <c r="AT803" s="219" t="s">
        <v>231</v>
      </c>
      <c r="AU803" s="219" t="s">
        <v>85</v>
      </c>
      <c r="AV803" s="13" t="s">
        <v>87</v>
      </c>
      <c r="AW803" s="13" t="s">
        <v>33</v>
      </c>
      <c r="AX803" s="13" t="s">
        <v>78</v>
      </c>
      <c r="AY803" s="219" t="s">
        <v>223</v>
      </c>
    </row>
    <row r="804" spans="1:65" s="12" customFormat="1" ht="11.25">
      <c r="B804" s="198"/>
      <c r="C804" s="199"/>
      <c r="D804" s="200" t="s">
        <v>231</v>
      </c>
      <c r="E804" s="201" t="s">
        <v>1</v>
      </c>
      <c r="F804" s="202" t="s">
        <v>988</v>
      </c>
      <c r="G804" s="199"/>
      <c r="H804" s="201" t="s">
        <v>1</v>
      </c>
      <c r="I804" s="203"/>
      <c r="J804" s="199"/>
      <c r="K804" s="199"/>
      <c r="L804" s="204"/>
      <c r="M804" s="205"/>
      <c r="N804" s="206"/>
      <c r="O804" s="206"/>
      <c r="P804" s="206"/>
      <c r="Q804" s="206"/>
      <c r="R804" s="206"/>
      <c r="S804" s="206"/>
      <c r="T804" s="207"/>
      <c r="AT804" s="208" t="s">
        <v>231</v>
      </c>
      <c r="AU804" s="208" t="s">
        <v>85</v>
      </c>
      <c r="AV804" s="12" t="s">
        <v>85</v>
      </c>
      <c r="AW804" s="12" t="s">
        <v>33</v>
      </c>
      <c r="AX804" s="12" t="s">
        <v>78</v>
      </c>
      <c r="AY804" s="208" t="s">
        <v>223</v>
      </c>
    </row>
    <row r="805" spans="1:65" s="13" customFormat="1" ht="11.25">
      <c r="B805" s="209"/>
      <c r="C805" s="210"/>
      <c r="D805" s="200" t="s">
        <v>231</v>
      </c>
      <c r="E805" s="211" t="s">
        <v>1</v>
      </c>
      <c r="F805" s="212" t="s">
        <v>989</v>
      </c>
      <c r="G805" s="210"/>
      <c r="H805" s="213">
        <v>14</v>
      </c>
      <c r="I805" s="214"/>
      <c r="J805" s="210"/>
      <c r="K805" s="210"/>
      <c r="L805" s="215"/>
      <c r="M805" s="216"/>
      <c r="N805" s="217"/>
      <c r="O805" s="217"/>
      <c r="P805" s="217"/>
      <c r="Q805" s="217"/>
      <c r="R805" s="217"/>
      <c r="S805" s="217"/>
      <c r="T805" s="218"/>
      <c r="AT805" s="219" t="s">
        <v>231</v>
      </c>
      <c r="AU805" s="219" t="s">
        <v>85</v>
      </c>
      <c r="AV805" s="13" t="s">
        <v>87</v>
      </c>
      <c r="AW805" s="13" t="s">
        <v>33</v>
      </c>
      <c r="AX805" s="13" t="s">
        <v>78</v>
      </c>
      <c r="AY805" s="219" t="s">
        <v>223</v>
      </c>
    </row>
    <row r="806" spans="1:65" s="12" customFormat="1" ht="11.25">
      <c r="B806" s="198"/>
      <c r="C806" s="199"/>
      <c r="D806" s="200" t="s">
        <v>231</v>
      </c>
      <c r="E806" s="201" t="s">
        <v>1</v>
      </c>
      <c r="F806" s="202" t="s">
        <v>990</v>
      </c>
      <c r="G806" s="199"/>
      <c r="H806" s="201" t="s">
        <v>1</v>
      </c>
      <c r="I806" s="203"/>
      <c r="J806" s="199"/>
      <c r="K806" s="199"/>
      <c r="L806" s="204"/>
      <c r="M806" s="205"/>
      <c r="N806" s="206"/>
      <c r="O806" s="206"/>
      <c r="P806" s="206"/>
      <c r="Q806" s="206"/>
      <c r="R806" s="206"/>
      <c r="S806" s="206"/>
      <c r="T806" s="207"/>
      <c r="AT806" s="208" t="s">
        <v>231</v>
      </c>
      <c r="AU806" s="208" t="s">
        <v>85</v>
      </c>
      <c r="AV806" s="12" t="s">
        <v>85</v>
      </c>
      <c r="AW806" s="12" t="s">
        <v>33</v>
      </c>
      <c r="AX806" s="12" t="s">
        <v>78</v>
      </c>
      <c r="AY806" s="208" t="s">
        <v>223</v>
      </c>
    </row>
    <row r="807" spans="1:65" s="13" customFormat="1" ht="11.25">
      <c r="B807" s="209"/>
      <c r="C807" s="210"/>
      <c r="D807" s="200" t="s">
        <v>231</v>
      </c>
      <c r="E807" s="211" t="s">
        <v>1</v>
      </c>
      <c r="F807" s="212" t="s">
        <v>991</v>
      </c>
      <c r="G807" s="210"/>
      <c r="H807" s="213">
        <v>9.8000000000000007</v>
      </c>
      <c r="I807" s="214"/>
      <c r="J807" s="210"/>
      <c r="K807" s="210"/>
      <c r="L807" s="215"/>
      <c r="M807" s="216"/>
      <c r="N807" s="217"/>
      <c r="O807" s="217"/>
      <c r="P807" s="217"/>
      <c r="Q807" s="217"/>
      <c r="R807" s="217"/>
      <c r="S807" s="217"/>
      <c r="T807" s="218"/>
      <c r="AT807" s="219" t="s">
        <v>231</v>
      </c>
      <c r="AU807" s="219" t="s">
        <v>85</v>
      </c>
      <c r="AV807" s="13" t="s">
        <v>87</v>
      </c>
      <c r="AW807" s="13" t="s">
        <v>33</v>
      </c>
      <c r="AX807" s="13" t="s">
        <v>78</v>
      </c>
      <c r="AY807" s="219" t="s">
        <v>223</v>
      </c>
    </row>
    <row r="808" spans="1:65" s="12" customFormat="1" ht="11.25">
      <c r="B808" s="198"/>
      <c r="C808" s="199"/>
      <c r="D808" s="200" t="s">
        <v>231</v>
      </c>
      <c r="E808" s="201" t="s">
        <v>1</v>
      </c>
      <c r="F808" s="202" t="s">
        <v>992</v>
      </c>
      <c r="G808" s="199"/>
      <c r="H808" s="201" t="s">
        <v>1</v>
      </c>
      <c r="I808" s="203"/>
      <c r="J808" s="199"/>
      <c r="K808" s="199"/>
      <c r="L808" s="204"/>
      <c r="M808" s="205"/>
      <c r="N808" s="206"/>
      <c r="O808" s="206"/>
      <c r="P808" s="206"/>
      <c r="Q808" s="206"/>
      <c r="R808" s="206"/>
      <c r="S808" s="206"/>
      <c r="T808" s="207"/>
      <c r="AT808" s="208" t="s">
        <v>231</v>
      </c>
      <c r="AU808" s="208" t="s">
        <v>85</v>
      </c>
      <c r="AV808" s="12" t="s">
        <v>85</v>
      </c>
      <c r="AW808" s="12" t="s">
        <v>33</v>
      </c>
      <c r="AX808" s="12" t="s">
        <v>78</v>
      </c>
      <c r="AY808" s="208" t="s">
        <v>223</v>
      </c>
    </row>
    <row r="809" spans="1:65" s="13" customFormat="1" ht="11.25">
      <c r="B809" s="209"/>
      <c r="C809" s="210"/>
      <c r="D809" s="200" t="s">
        <v>231</v>
      </c>
      <c r="E809" s="211" t="s">
        <v>1</v>
      </c>
      <c r="F809" s="212" t="s">
        <v>993</v>
      </c>
      <c r="G809" s="210"/>
      <c r="H809" s="213">
        <v>5.6</v>
      </c>
      <c r="I809" s="214"/>
      <c r="J809" s="210"/>
      <c r="K809" s="210"/>
      <c r="L809" s="215"/>
      <c r="M809" s="216"/>
      <c r="N809" s="217"/>
      <c r="O809" s="217"/>
      <c r="P809" s="217"/>
      <c r="Q809" s="217"/>
      <c r="R809" s="217"/>
      <c r="S809" s="217"/>
      <c r="T809" s="218"/>
      <c r="AT809" s="219" t="s">
        <v>231</v>
      </c>
      <c r="AU809" s="219" t="s">
        <v>85</v>
      </c>
      <c r="AV809" s="13" t="s">
        <v>87</v>
      </c>
      <c r="AW809" s="13" t="s">
        <v>33</v>
      </c>
      <c r="AX809" s="13" t="s">
        <v>78</v>
      </c>
      <c r="AY809" s="219" t="s">
        <v>223</v>
      </c>
    </row>
    <row r="810" spans="1:65" s="14" customFormat="1" ht="11.25">
      <c r="B810" s="220"/>
      <c r="C810" s="221"/>
      <c r="D810" s="200" t="s">
        <v>231</v>
      </c>
      <c r="E810" s="222" t="s">
        <v>1</v>
      </c>
      <c r="F810" s="223" t="s">
        <v>237</v>
      </c>
      <c r="G810" s="221"/>
      <c r="H810" s="224">
        <v>169.4</v>
      </c>
      <c r="I810" s="225"/>
      <c r="J810" s="221"/>
      <c r="K810" s="221"/>
      <c r="L810" s="226"/>
      <c r="M810" s="227"/>
      <c r="N810" s="228"/>
      <c r="O810" s="228"/>
      <c r="P810" s="228"/>
      <c r="Q810" s="228"/>
      <c r="R810" s="228"/>
      <c r="S810" s="228"/>
      <c r="T810" s="229"/>
      <c r="AT810" s="230" t="s">
        <v>231</v>
      </c>
      <c r="AU810" s="230" t="s">
        <v>85</v>
      </c>
      <c r="AV810" s="14" t="s">
        <v>229</v>
      </c>
      <c r="AW810" s="14" t="s">
        <v>33</v>
      </c>
      <c r="AX810" s="14" t="s">
        <v>85</v>
      </c>
      <c r="AY810" s="230" t="s">
        <v>223</v>
      </c>
    </row>
    <row r="811" spans="1:65" s="2" customFormat="1" ht="24.2" customHeight="1">
      <c r="A811" s="34"/>
      <c r="B811" s="35"/>
      <c r="C811" s="231" t="s">
        <v>1054</v>
      </c>
      <c r="D811" s="231" t="s">
        <v>268</v>
      </c>
      <c r="E811" s="232" t="s">
        <v>1044</v>
      </c>
      <c r="F811" s="233" t="s">
        <v>1045</v>
      </c>
      <c r="G811" s="234" t="s">
        <v>227</v>
      </c>
      <c r="H811" s="235">
        <v>0.27900000000000003</v>
      </c>
      <c r="I811" s="236"/>
      <c r="J811" s="237">
        <f>ROUND(I811*H811,2)</f>
        <v>0</v>
      </c>
      <c r="K811" s="233" t="s">
        <v>228</v>
      </c>
      <c r="L811" s="238"/>
      <c r="M811" s="239" t="s">
        <v>1</v>
      </c>
      <c r="N811" s="240" t="s">
        <v>43</v>
      </c>
      <c r="O811" s="71"/>
      <c r="P811" s="194">
        <f>O811*H811</f>
        <v>0</v>
      </c>
      <c r="Q811" s="194">
        <v>0.55000000000000004</v>
      </c>
      <c r="R811" s="194">
        <f>Q811*H811</f>
        <v>0.15345000000000003</v>
      </c>
      <c r="S811" s="194">
        <v>0</v>
      </c>
      <c r="T811" s="195">
        <f>S811*H811</f>
        <v>0</v>
      </c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R811" s="196" t="s">
        <v>482</v>
      </c>
      <c r="AT811" s="196" t="s">
        <v>268</v>
      </c>
      <c r="AU811" s="196" t="s">
        <v>85</v>
      </c>
      <c r="AY811" s="17" t="s">
        <v>223</v>
      </c>
      <c r="BE811" s="197">
        <f>IF(N811="základní",J811,0)</f>
        <v>0</v>
      </c>
      <c r="BF811" s="197">
        <f>IF(N811="snížená",J811,0)</f>
        <v>0</v>
      </c>
      <c r="BG811" s="197">
        <f>IF(N811="zákl. přenesená",J811,0)</f>
        <v>0</v>
      </c>
      <c r="BH811" s="197">
        <f>IF(N811="sníž. přenesená",J811,0)</f>
        <v>0</v>
      </c>
      <c r="BI811" s="197">
        <f>IF(N811="nulová",J811,0)</f>
        <v>0</v>
      </c>
      <c r="BJ811" s="17" t="s">
        <v>85</v>
      </c>
      <c r="BK811" s="197">
        <f>ROUND(I811*H811,2)</f>
        <v>0</v>
      </c>
      <c r="BL811" s="17" t="s">
        <v>318</v>
      </c>
      <c r="BM811" s="196" t="s">
        <v>1055</v>
      </c>
    </row>
    <row r="812" spans="1:65" s="13" customFormat="1" ht="11.25">
      <c r="B812" s="209"/>
      <c r="C812" s="210"/>
      <c r="D812" s="200" t="s">
        <v>231</v>
      </c>
      <c r="E812" s="211" t="s">
        <v>1</v>
      </c>
      <c r="F812" s="212" t="s">
        <v>1056</v>
      </c>
      <c r="G812" s="210"/>
      <c r="H812" s="213">
        <v>0.254</v>
      </c>
      <c r="I812" s="214"/>
      <c r="J812" s="210"/>
      <c r="K812" s="210"/>
      <c r="L812" s="215"/>
      <c r="M812" s="216"/>
      <c r="N812" s="217"/>
      <c r="O812" s="217"/>
      <c r="P812" s="217"/>
      <c r="Q812" s="217"/>
      <c r="R812" s="217"/>
      <c r="S812" s="217"/>
      <c r="T812" s="218"/>
      <c r="AT812" s="219" t="s">
        <v>231</v>
      </c>
      <c r="AU812" s="219" t="s">
        <v>85</v>
      </c>
      <c r="AV812" s="13" t="s">
        <v>87</v>
      </c>
      <c r="AW812" s="13" t="s">
        <v>33</v>
      </c>
      <c r="AX812" s="13" t="s">
        <v>85</v>
      </c>
      <c r="AY812" s="219" t="s">
        <v>223</v>
      </c>
    </row>
    <row r="813" spans="1:65" s="13" customFormat="1" ht="11.25">
      <c r="B813" s="209"/>
      <c r="C813" s="210"/>
      <c r="D813" s="200" t="s">
        <v>231</v>
      </c>
      <c r="E813" s="210"/>
      <c r="F813" s="212" t="s">
        <v>1057</v>
      </c>
      <c r="G813" s="210"/>
      <c r="H813" s="213">
        <v>0.27900000000000003</v>
      </c>
      <c r="I813" s="214"/>
      <c r="J813" s="210"/>
      <c r="K813" s="210"/>
      <c r="L813" s="215"/>
      <c r="M813" s="216"/>
      <c r="N813" s="217"/>
      <c r="O813" s="217"/>
      <c r="P813" s="217"/>
      <c r="Q813" s="217"/>
      <c r="R813" s="217"/>
      <c r="S813" s="217"/>
      <c r="T813" s="218"/>
      <c r="AT813" s="219" t="s">
        <v>231</v>
      </c>
      <c r="AU813" s="219" t="s">
        <v>85</v>
      </c>
      <c r="AV813" s="13" t="s">
        <v>87</v>
      </c>
      <c r="AW813" s="13" t="s">
        <v>4</v>
      </c>
      <c r="AX813" s="13" t="s">
        <v>85</v>
      </c>
      <c r="AY813" s="219" t="s">
        <v>223</v>
      </c>
    </row>
    <row r="814" spans="1:65" s="2" customFormat="1" ht="24.2" customHeight="1">
      <c r="A814" s="34"/>
      <c r="B814" s="35"/>
      <c r="C814" s="185" t="s">
        <v>1058</v>
      </c>
      <c r="D814" s="185" t="s">
        <v>224</v>
      </c>
      <c r="E814" s="186" t="s">
        <v>1059</v>
      </c>
      <c r="F814" s="187" t="s">
        <v>1060</v>
      </c>
      <c r="G814" s="188" t="s">
        <v>146</v>
      </c>
      <c r="H814" s="189">
        <v>464.97800000000001</v>
      </c>
      <c r="I814" s="190"/>
      <c r="J814" s="191">
        <f>ROUND(I814*H814,2)</f>
        <v>0</v>
      </c>
      <c r="K814" s="187" t="s">
        <v>228</v>
      </c>
      <c r="L814" s="39"/>
      <c r="M814" s="192" t="s">
        <v>1</v>
      </c>
      <c r="N814" s="193" t="s">
        <v>43</v>
      </c>
      <c r="O814" s="71"/>
      <c r="P814" s="194">
        <f>O814*H814</f>
        <v>0</v>
      </c>
      <c r="Q814" s="194">
        <v>0</v>
      </c>
      <c r="R814" s="194">
        <f>Q814*H814</f>
        <v>0</v>
      </c>
      <c r="S814" s="194">
        <v>7.0000000000000001E-3</v>
      </c>
      <c r="T814" s="195">
        <f>S814*H814</f>
        <v>3.2548460000000001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196" t="s">
        <v>318</v>
      </c>
      <c r="AT814" s="196" t="s">
        <v>224</v>
      </c>
      <c r="AU814" s="196" t="s">
        <v>85</v>
      </c>
      <c r="AY814" s="17" t="s">
        <v>223</v>
      </c>
      <c r="BE814" s="197">
        <f>IF(N814="základní",J814,0)</f>
        <v>0</v>
      </c>
      <c r="BF814" s="197">
        <f>IF(N814="snížená",J814,0)</f>
        <v>0</v>
      </c>
      <c r="BG814" s="197">
        <f>IF(N814="zákl. přenesená",J814,0)</f>
        <v>0</v>
      </c>
      <c r="BH814" s="197">
        <f>IF(N814="sníž. přenesená",J814,0)</f>
        <v>0</v>
      </c>
      <c r="BI814" s="197">
        <f>IF(N814="nulová",J814,0)</f>
        <v>0</v>
      </c>
      <c r="BJ814" s="17" t="s">
        <v>85</v>
      </c>
      <c r="BK814" s="197">
        <f>ROUND(I814*H814,2)</f>
        <v>0</v>
      </c>
      <c r="BL814" s="17" t="s">
        <v>318</v>
      </c>
      <c r="BM814" s="196" t="s">
        <v>1061</v>
      </c>
    </row>
    <row r="815" spans="1:65" s="13" customFormat="1" ht="11.25">
      <c r="B815" s="209"/>
      <c r="C815" s="210"/>
      <c r="D815" s="200" t="s">
        <v>231</v>
      </c>
      <c r="E815" s="211" t="s">
        <v>1</v>
      </c>
      <c r="F815" s="212" t="s">
        <v>173</v>
      </c>
      <c r="G815" s="210"/>
      <c r="H815" s="213">
        <v>464.97800000000001</v>
      </c>
      <c r="I815" s="214"/>
      <c r="J815" s="210"/>
      <c r="K815" s="210"/>
      <c r="L815" s="215"/>
      <c r="M815" s="216"/>
      <c r="N815" s="217"/>
      <c r="O815" s="217"/>
      <c r="P815" s="217"/>
      <c r="Q815" s="217"/>
      <c r="R815" s="217"/>
      <c r="S815" s="217"/>
      <c r="T815" s="218"/>
      <c r="AT815" s="219" t="s">
        <v>231</v>
      </c>
      <c r="AU815" s="219" t="s">
        <v>85</v>
      </c>
      <c r="AV815" s="13" t="s">
        <v>87</v>
      </c>
      <c r="AW815" s="13" t="s">
        <v>33</v>
      </c>
      <c r="AX815" s="13" t="s">
        <v>85</v>
      </c>
      <c r="AY815" s="219" t="s">
        <v>223</v>
      </c>
    </row>
    <row r="816" spans="1:65" s="2" customFormat="1" ht="24.2" customHeight="1">
      <c r="A816" s="34"/>
      <c r="B816" s="35"/>
      <c r="C816" s="185" t="s">
        <v>1062</v>
      </c>
      <c r="D816" s="185" t="s">
        <v>224</v>
      </c>
      <c r="E816" s="186" t="s">
        <v>1063</v>
      </c>
      <c r="F816" s="187" t="s">
        <v>1064</v>
      </c>
      <c r="G816" s="188" t="s">
        <v>227</v>
      </c>
      <c r="H816" s="189">
        <v>12.093</v>
      </c>
      <c r="I816" s="190"/>
      <c r="J816" s="191">
        <f>ROUND(I816*H816,2)</f>
        <v>0</v>
      </c>
      <c r="K816" s="187" t="s">
        <v>228</v>
      </c>
      <c r="L816" s="39"/>
      <c r="M816" s="192" t="s">
        <v>1</v>
      </c>
      <c r="N816" s="193" t="s">
        <v>43</v>
      </c>
      <c r="O816" s="71"/>
      <c r="P816" s="194">
        <f>O816*H816</f>
        <v>0</v>
      </c>
      <c r="Q816" s="194">
        <v>2.3369999999999998E-2</v>
      </c>
      <c r="R816" s="194">
        <f>Q816*H816</f>
        <v>0.28261340999999995</v>
      </c>
      <c r="S816" s="194">
        <v>0</v>
      </c>
      <c r="T816" s="195">
        <f>S816*H816</f>
        <v>0</v>
      </c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R816" s="196" t="s">
        <v>318</v>
      </c>
      <c r="AT816" s="196" t="s">
        <v>224</v>
      </c>
      <c r="AU816" s="196" t="s">
        <v>85</v>
      </c>
      <c r="AY816" s="17" t="s">
        <v>223</v>
      </c>
      <c r="BE816" s="197">
        <f>IF(N816="základní",J816,0)</f>
        <v>0</v>
      </c>
      <c r="BF816" s="197">
        <f>IF(N816="snížená",J816,0)</f>
        <v>0</v>
      </c>
      <c r="BG816" s="197">
        <f>IF(N816="zákl. přenesená",J816,0)</f>
        <v>0</v>
      </c>
      <c r="BH816" s="197">
        <f>IF(N816="sníž. přenesená",J816,0)</f>
        <v>0</v>
      </c>
      <c r="BI816" s="197">
        <f>IF(N816="nulová",J816,0)</f>
        <v>0</v>
      </c>
      <c r="BJ816" s="17" t="s">
        <v>85</v>
      </c>
      <c r="BK816" s="197">
        <f>ROUND(I816*H816,2)</f>
        <v>0</v>
      </c>
      <c r="BL816" s="17" t="s">
        <v>318</v>
      </c>
      <c r="BM816" s="196" t="s">
        <v>1065</v>
      </c>
    </row>
    <row r="817" spans="1:65" s="2" customFormat="1" ht="33" customHeight="1">
      <c r="A817" s="34"/>
      <c r="B817" s="35"/>
      <c r="C817" s="185" t="s">
        <v>1066</v>
      </c>
      <c r="D817" s="185" t="s">
        <v>224</v>
      </c>
      <c r="E817" s="186" t="s">
        <v>1067</v>
      </c>
      <c r="F817" s="187" t="s">
        <v>1068</v>
      </c>
      <c r="G817" s="188" t="s">
        <v>146</v>
      </c>
      <c r="H817" s="189">
        <v>176.76</v>
      </c>
      <c r="I817" s="190"/>
      <c r="J817" s="191">
        <f>ROUND(I817*H817,2)</f>
        <v>0</v>
      </c>
      <c r="K817" s="187" t="s">
        <v>228</v>
      </c>
      <c r="L817" s="39"/>
      <c r="M817" s="192" t="s">
        <v>1</v>
      </c>
      <c r="N817" s="193" t="s">
        <v>43</v>
      </c>
      <c r="O817" s="71"/>
      <c r="P817" s="194">
        <f>O817*H817</f>
        <v>0</v>
      </c>
      <c r="Q817" s="194">
        <v>0</v>
      </c>
      <c r="R817" s="194">
        <f>Q817*H817</f>
        <v>0</v>
      </c>
      <c r="S817" s="194">
        <v>4.1489999999999999E-2</v>
      </c>
      <c r="T817" s="195">
        <f>S817*H817</f>
        <v>7.3337723999999991</v>
      </c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R817" s="196" t="s">
        <v>318</v>
      </c>
      <c r="AT817" s="196" t="s">
        <v>224</v>
      </c>
      <c r="AU817" s="196" t="s">
        <v>85</v>
      </c>
      <c r="AY817" s="17" t="s">
        <v>223</v>
      </c>
      <c r="BE817" s="197">
        <f>IF(N817="základní",J817,0)</f>
        <v>0</v>
      </c>
      <c r="BF817" s="197">
        <f>IF(N817="snížená",J817,0)</f>
        <v>0</v>
      </c>
      <c r="BG817" s="197">
        <f>IF(N817="zákl. přenesená",J817,0)</f>
        <v>0</v>
      </c>
      <c r="BH817" s="197">
        <f>IF(N817="sníž. přenesená",J817,0)</f>
        <v>0</v>
      </c>
      <c r="BI817" s="197">
        <f>IF(N817="nulová",J817,0)</f>
        <v>0</v>
      </c>
      <c r="BJ817" s="17" t="s">
        <v>85</v>
      </c>
      <c r="BK817" s="197">
        <f>ROUND(I817*H817,2)</f>
        <v>0</v>
      </c>
      <c r="BL817" s="17" t="s">
        <v>318</v>
      </c>
      <c r="BM817" s="196" t="s">
        <v>1069</v>
      </c>
    </row>
    <row r="818" spans="1:65" s="13" customFormat="1" ht="11.25">
      <c r="B818" s="209"/>
      <c r="C818" s="210"/>
      <c r="D818" s="200" t="s">
        <v>231</v>
      </c>
      <c r="E818" s="211" t="s">
        <v>1</v>
      </c>
      <c r="F818" s="212" t="s">
        <v>169</v>
      </c>
      <c r="G818" s="210"/>
      <c r="H818" s="213">
        <v>176.76</v>
      </c>
      <c r="I818" s="214"/>
      <c r="J818" s="210"/>
      <c r="K818" s="210"/>
      <c r="L818" s="215"/>
      <c r="M818" s="216"/>
      <c r="N818" s="217"/>
      <c r="O818" s="217"/>
      <c r="P818" s="217"/>
      <c r="Q818" s="217"/>
      <c r="R818" s="217"/>
      <c r="S818" s="217"/>
      <c r="T818" s="218"/>
      <c r="AT818" s="219" t="s">
        <v>231</v>
      </c>
      <c r="AU818" s="219" t="s">
        <v>85</v>
      </c>
      <c r="AV818" s="13" t="s">
        <v>87</v>
      </c>
      <c r="AW818" s="13" t="s">
        <v>33</v>
      </c>
      <c r="AX818" s="13" t="s">
        <v>85</v>
      </c>
      <c r="AY818" s="219" t="s">
        <v>223</v>
      </c>
    </row>
    <row r="819" spans="1:65" s="2" customFormat="1" ht="21.75" customHeight="1">
      <c r="A819" s="34"/>
      <c r="B819" s="35"/>
      <c r="C819" s="185" t="s">
        <v>1070</v>
      </c>
      <c r="D819" s="185" t="s">
        <v>224</v>
      </c>
      <c r="E819" s="186" t="s">
        <v>1071</v>
      </c>
      <c r="F819" s="187" t="s">
        <v>1072</v>
      </c>
      <c r="G819" s="188" t="s">
        <v>146</v>
      </c>
      <c r="H819" s="189">
        <v>176.76</v>
      </c>
      <c r="I819" s="190"/>
      <c r="J819" s="191">
        <f>ROUND(I819*H819,2)</f>
        <v>0</v>
      </c>
      <c r="K819" s="187" t="s">
        <v>228</v>
      </c>
      <c r="L819" s="39"/>
      <c r="M819" s="192" t="s">
        <v>1</v>
      </c>
      <c r="N819" s="193" t="s">
        <v>43</v>
      </c>
      <c r="O819" s="71"/>
      <c r="P819" s="194">
        <f>O819*H819</f>
        <v>0</v>
      </c>
      <c r="Q819" s="194">
        <v>0</v>
      </c>
      <c r="R819" s="194">
        <f>Q819*H819</f>
        <v>0</v>
      </c>
      <c r="S819" s="194">
        <v>1.4E-2</v>
      </c>
      <c r="T819" s="195">
        <f>S819*H819</f>
        <v>2.47464</v>
      </c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R819" s="196" t="s">
        <v>318</v>
      </c>
      <c r="AT819" s="196" t="s">
        <v>224</v>
      </c>
      <c r="AU819" s="196" t="s">
        <v>85</v>
      </c>
      <c r="AY819" s="17" t="s">
        <v>223</v>
      </c>
      <c r="BE819" s="197">
        <f>IF(N819="základní",J819,0)</f>
        <v>0</v>
      </c>
      <c r="BF819" s="197">
        <f>IF(N819="snížená",J819,0)</f>
        <v>0</v>
      </c>
      <c r="BG819" s="197">
        <f>IF(N819="zákl. přenesená",J819,0)</f>
        <v>0</v>
      </c>
      <c r="BH819" s="197">
        <f>IF(N819="sníž. přenesená",J819,0)</f>
        <v>0</v>
      </c>
      <c r="BI819" s="197">
        <f>IF(N819="nulová",J819,0)</f>
        <v>0</v>
      </c>
      <c r="BJ819" s="17" t="s">
        <v>85</v>
      </c>
      <c r="BK819" s="197">
        <f>ROUND(I819*H819,2)</f>
        <v>0</v>
      </c>
      <c r="BL819" s="17" t="s">
        <v>318</v>
      </c>
      <c r="BM819" s="196" t="s">
        <v>1073</v>
      </c>
    </row>
    <row r="820" spans="1:65" s="12" customFormat="1" ht="11.25">
      <c r="B820" s="198"/>
      <c r="C820" s="199"/>
      <c r="D820" s="200" t="s">
        <v>231</v>
      </c>
      <c r="E820" s="201" t="s">
        <v>1</v>
      </c>
      <c r="F820" s="202" t="s">
        <v>1074</v>
      </c>
      <c r="G820" s="199"/>
      <c r="H820" s="201" t="s">
        <v>1</v>
      </c>
      <c r="I820" s="203"/>
      <c r="J820" s="199"/>
      <c r="K820" s="199"/>
      <c r="L820" s="204"/>
      <c r="M820" s="205"/>
      <c r="N820" s="206"/>
      <c r="O820" s="206"/>
      <c r="P820" s="206"/>
      <c r="Q820" s="206"/>
      <c r="R820" s="206"/>
      <c r="S820" s="206"/>
      <c r="T820" s="207"/>
      <c r="AT820" s="208" t="s">
        <v>231</v>
      </c>
      <c r="AU820" s="208" t="s">
        <v>85</v>
      </c>
      <c r="AV820" s="12" t="s">
        <v>85</v>
      </c>
      <c r="AW820" s="12" t="s">
        <v>33</v>
      </c>
      <c r="AX820" s="12" t="s">
        <v>78</v>
      </c>
      <c r="AY820" s="208" t="s">
        <v>223</v>
      </c>
    </row>
    <row r="821" spans="1:65" s="13" customFormat="1" ht="11.25">
      <c r="B821" s="209"/>
      <c r="C821" s="210"/>
      <c r="D821" s="200" t="s">
        <v>231</v>
      </c>
      <c r="E821" s="211" t="s">
        <v>169</v>
      </c>
      <c r="F821" s="212" t="s">
        <v>1075</v>
      </c>
      <c r="G821" s="210"/>
      <c r="H821" s="213">
        <v>176.76</v>
      </c>
      <c r="I821" s="214"/>
      <c r="J821" s="210"/>
      <c r="K821" s="210"/>
      <c r="L821" s="215"/>
      <c r="M821" s="216"/>
      <c r="N821" s="217"/>
      <c r="O821" s="217"/>
      <c r="P821" s="217"/>
      <c r="Q821" s="217"/>
      <c r="R821" s="217"/>
      <c r="S821" s="217"/>
      <c r="T821" s="218"/>
      <c r="AT821" s="219" t="s">
        <v>231</v>
      </c>
      <c r="AU821" s="219" t="s">
        <v>85</v>
      </c>
      <c r="AV821" s="13" t="s">
        <v>87</v>
      </c>
      <c r="AW821" s="13" t="s">
        <v>33</v>
      </c>
      <c r="AX821" s="13" t="s">
        <v>85</v>
      </c>
      <c r="AY821" s="219" t="s">
        <v>223</v>
      </c>
    </row>
    <row r="822" spans="1:65" s="2" customFormat="1" ht="24.2" customHeight="1">
      <c r="A822" s="34"/>
      <c r="B822" s="35"/>
      <c r="C822" s="185" t="s">
        <v>1076</v>
      </c>
      <c r="D822" s="185" t="s">
        <v>224</v>
      </c>
      <c r="E822" s="186" t="s">
        <v>1077</v>
      </c>
      <c r="F822" s="187" t="s">
        <v>1078</v>
      </c>
      <c r="G822" s="188" t="s">
        <v>142</v>
      </c>
      <c r="H822" s="189">
        <v>166.4</v>
      </c>
      <c r="I822" s="190"/>
      <c r="J822" s="191">
        <f>ROUND(I822*H822,2)</f>
        <v>0</v>
      </c>
      <c r="K822" s="187" t="s">
        <v>228</v>
      </c>
      <c r="L822" s="39"/>
      <c r="M822" s="192" t="s">
        <v>1</v>
      </c>
      <c r="N822" s="193" t="s">
        <v>43</v>
      </c>
      <c r="O822" s="71"/>
      <c r="P822" s="194">
        <f>O822*H822</f>
        <v>0</v>
      </c>
      <c r="Q822" s="194">
        <v>0</v>
      </c>
      <c r="R822" s="194">
        <f>Q822*H822</f>
        <v>0</v>
      </c>
      <c r="S822" s="194">
        <v>0</v>
      </c>
      <c r="T822" s="195">
        <f>S822*H822</f>
        <v>0</v>
      </c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R822" s="196" t="s">
        <v>318</v>
      </c>
      <c r="AT822" s="196" t="s">
        <v>224</v>
      </c>
      <c r="AU822" s="196" t="s">
        <v>85</v>
      </c>
      <c r="AY822" s="17" t="s">
        <v>223</v>
      </c>
      <c r="BE822" s="197">
        <f>IF(N822="základní",J822,0)</f>
        <v>0</v>
      </c>
      <c r="BF822" s="197">
        <f>IF(N822="snížená",J822,0)</f>
        <v>0</v>
      </c>
      <c r="BG822" s="197">
        <f>IF(N822="zákl. přenesená",J822,0)</f>
        <v>0</v>
      </c>
      <c r="BH822" s="197">
        <f>IF(N822="sníž. přenesená",J822,0)</f>
        <v>0</v>
      </c>
      <c r="BI822" s="197">
        <f>IF(N822="nulová",J822,0)</f>
        <v>0</v>
      </c>
      <c r="BJ822" s="17" t="s">
        <v>85</v>
      </c>
      <c r="BK822" s="197">
        <f>ROUND(I822*H822,2)</f>
        <v>0</v>
      </c>
      <c r="BL822" s="17" t="s">
        <v>318</v>
      </c>
      <c r="BM822" s="196" t="s">
        <v>1079</v>
      </c>
    </row>
    <row r="823" spans="1:65" s="12" customFormat="1" ht="11.25">
      <c r="B823" s="198"/>
      <c r="C823" s="199"/>
      <c r="D823" s="200" t="s">
        <v>231</v>
      </c>
      <c r="E823" s="201" t="s">
        <v>1</v>
      </c>
      <c r="F823" s="202" t="s">
        <v>1080</v>
      </c>
      <c r="G823" s="199"/>
      <c r="H823" s="201" t="s">
        <v>1</v>
      </c>
      <c r="I823" s="203"/>
      <c r="J823" s="199"/>
      <c r="K823" s="199"/>
      <c r="L823" s="204"/>
      <c r="M823" s="205"/>
      <c r="N823" s="206"/>
      <c r="O823" s="206"/>
      <c r="P823" s="206"/>
      <c r="Q823" s="206"/>
      <c r="R823" s="206"/>
      <c r="S823" s="206"/>
      <c r="T823" s="207"/>
      <c r="AT823" s="208" t="s">
        <v>231</v>
      </c>
      <c r="AU823" s="208" t="s">
        <v>85</v>
      </c>
      <c r="AV823" s="12" t="s">
        <v>85</v>
      </c>
      <c r="AW823" s="12" t="s">
        <v>33</v>
      </c>
      <c r="AX823" s="12" t="s">
        <v>78</v>
      </c>
      <c r="AY823" s="208" t="s">
        <v>223</v>
      </c>
    </row>
    <row r="824" spans="1:65" s="13" customFormat="1" ht="11.25">
      <c r="B824" s="209"/>
      <c r="C824" s="210"/>
      <c r="D824" s="200" t="s">
        <v>231</v>
      </c>
      <c r="E824" s="211" t="s">
        <v>1</v>
      </c>
      <c r="F824" s="212" t="s">
        <v>1081</v>
      </c>
      <c r="G824" s="210"/>
      <c r="H824" s="213">
        <v>166.4</v>
      </c>
      <c r="I824" s="214"/>
      <c r="J824" s="210"/>
      <c r="K824" s="210"/>
      <c r="L824" s="215"/>
      <c r="M824" s="216"/>
      <c r="N824" s="217"/>
      <c r="O824" s="217"/>
      <c r="P824" s="217"/>
      <c r="Q824" s="217"/>
      <c r="R824" s="217"/>
      <c r="S824" s="217"/>
      <c r="T824" s="218"/>
      <c r="AT824" s="219" t="s">
        <v>231</v>
      </c>
      <c r="AU824" s="219" t="s">
        <v>85</v>
      </c>
      <c r="AV824" s="13" t="s">
        <v>87</v>
      </c>
      <c r="AW824" s="13" t="s">
        <v>33</v>
      </c>
      <c r="AX824" s="13" t="s">
        <v>85</v>
      </c>
      <c r="AY824" s="219" t="s">
        <v>223</v>
      </c>
    </row>
    <row r="825" spans="1:65" s="2" customFormat="1" ht="24.2" customHeight="1">
      <c r="A825" s="34"/>
      <c r="B825" s="35"/>
      <c r="C825" s="231" t="s">
        <v>1082</v>
      </c>
      <c r="D825" s="231" t="s">
        <v>268</v>
      </c>
      <c r="E825" s="232" t="s">
        <v>1083</v>
      </c>
      <c r="F825" s="233" t="s">
        <v>1084</v>
      </c>
      <c r="G825" s="234" t="s">
        <v>227</v>
      </c>
      <c r="H825" s="235">
        <v>1.66</v>
      </c>
      <c r="I825" s="236"/>
      <c r="J825" s="237">
        <f>ROUND(I825*H825,2)</f>
        <v>0</v>
      </c>
      <c r="K825" s="233" t="s">
        <v>228</v>
      </c>
      <c r="L825" s="238"/>
      <c r="M825" s="239" t="s">
        <v>1</v>
      </c>
      <c r="N825" s="240" t="s">
        <v>43</v>
      </c>
      <c r="O825" s="71"/>
      <c r="P825" s="194">
        <f>O825*H825</f>
        <v>0</v>
      </c>
      <c r="Q825" s="194">
        <v>0.55000000000000004</v>
      </c>
      <c r="R825" s="194">
        <f>Q825*H825</f>
        <v>0.91300000000000003</v>
      </c>
      <c r="S825" s="194">
        <v>0</v>
      </c>
      <c r="T825" s="195">
        <f>S825*H825</f>
        <v>0</v>
      </c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R825" s="196" t="s">
        <v>482</v>
      </c>
      <c r="AT825" s="196" t="s">
        <v>268</v>
      </c>
      <c r="AU825" s="196" t="s">
        <v>85</v>
      </c>
      <c r="AY825" s="17" t="s">
        <v>223</v>
      </c>
      <c r="BE825" s="197">
        <f>IF(N825="základní",J825,0)</f>
        <v>0</v>
      </c>
      <c r="BF825" s="197">
        <f>IF(N825="snížená",J825,0)</f>
        <v>0</v>
      </c>
      <c r="BG825" s="197">
        <f>IF(N825="zákl. přenesená",J825,0)</f>
        <v>0</v>
      </c>
      <c r="BH825" s="197">
        <f>IF(N825="sníž. přenesená",J825,0)</f>
        <v>0</v>
      </c>
      <c r="BI825" s="197">
        <f>IF(N825="nulová",J825,0)</f>
        <v>0</v>
      </c>
      <c r="BJ825" s="17" t="s">
        <v>85</v>
      </c>
      <c r="BK825" s="197">
        <f>ROUND(I825*H825,2)</f>
        <v>0</v>
      </c>
      <c r="BL825" s="17" t="s">
        <v>318</v>
      </c>
      <c r="BM825" s="196" t="s">
        <v>1085</v>
      </c>
    </row>
    <row r="826" spans="1:65" s="13" customFormat="1" ht="11.25">
      <c r="B826" s="209"/>
      <c r="C826" s="210"/>
      <c r="D826" s="200" t="s">
        <v>231</v>
      </c>
      <c r="E826" s="210"/>
      <c r="F826" s="212" t="s">
        <v>1086</v>
      </c>
      <c r="G826" s="210"/>
      <c r="H826" s="213">
        <v>1.66</v>
      </c>
      <c r="I826" s="214"/>
      <c r="J826" s="210"/>
      <c r="K826" s="210"/>
      <c r="L826" s="215"/>
      <c r="M826" s="216"/>
      <c r="N826" s="217"/>
      <c r="O826" s="217"/>
      <c r="P826" s="217"/>
      <c r="Q826" s="217"/>
      <c r="R826" s="217"/>
      <c r="S826" s="217"/>
      <c r="T826" s="218"/>
      <c r="AT826" s="219" t="s">
        <v>231</v>
      </c>
      <c r="AU826" s="219" t="s">
        <v>85</v>
      </c>
      <c r="AV826" s="13" t="s">
        <v>87</v>
      </c>
      <c r="AW826" s="13" t="s">
        <v>4</v>
      </c>
      <c r="AX826" s="13" t="s">
        <v>85</v>
      </c>
      <c r="AY826" s="219" t="s">
        <v>223</v>
      </c>
    </row>
    <row r="827" spans="1:65" s="2" customFormat="1" ht="24.2" customHeight="1">
      <c r="A827" s="34"/>
      <c r="B827" s="35"/>
      <c r="C827" s="185" t="s">
        <v>1087</v>
      </c>
      <c r="D827" s="185" t="s">
        <v>224</v>
      </c>
      <c r="E827" s="186" t="s">
        <v>1088</v>
      </c>
      <c r="F827" s="187" t="s">
        <v>1089</v>
      </c>
      <c r="G827" s="188" t="s">
        <v>142</v>
      </c>
      <c r="H827" s="189">
        <v>300</v>
      </c>
      <c r="I827" s="190"/>
      <c r="J827" s="191">
        <f>ROUND(I827*H827,2)</f>
        <v>0</v>
      </c>
      <c r="K827" s="187" t="s">
        <v>228</v>
      </c>
      <c r="L827" s="39"/>
      <c r="M827" s="192" t="s">
        <v>1</v>
      </c>
      <c r="N827" s="193" t="s">
        <v>43</v>
      </c>
      <c r="O827" s="71"/>
      <c r="P827" s="194">
        <f>O827*H827</f>
        <v>0</v>
      </c>
      <c r="Q827" s="194">
        <v>0</v>
      </c>
      <c r="R827" s="194">
        <f>Q827*H827</f>
        <v>0</v>
      </c>
      <c r="S827" s="194">
        <v>2.5000000000000001E-2</v>
      </c>
      <c r="T827" s="195">
        <f>S827*H827</f>
        <v>7.5</v>
      </c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R827" s="196" t="s">
        <v>318</v>
      </c>
      <c r="AT827" s="196" t="s">
        <v>224</v>
      </c>
      <c r="AU827" s="196" t="s">
        <v>85</v>
      </c>
      <c r="AY827" s="17" t="s">
        <v>223</v>
      </c>
      <c r="BE827" s="197">
        <f>IF(N827="základní",J827,0)</f>
        <v>0</v>
      </c>
      <c r="BF827" s="197">
        <f>IF(N827="snížená",J827,0)</f>
        <v>0</v>
      </c>
      <c r="BG827" s="197">
        <f>IF(N827="zákl. přenesená",J827,0)</f>
        <v>0</v>
      </c>
      <c r="BH827" s="197">
        <f>IF(N827="sníž. přenesená",J827,0)</f>
        <v>0</v>
      </c>
      <c r="BI827" s="197">
        <f>IF(N827="nulová",J827,0)</f>
        <v>0</v>
      </c>
      <c r="BJ827" s="17" t="s">
        <v>85</v>
      </c>
      <c r="BK827" s="197">
        <f>ROUND(I827*H827,2)</f>
        <v>0</v>
      </c>
      <c r="BL827" s="17" t="s">
        <v>318</v>
      </c>
      <c r="BM827" s="196" t="s">
        <v>1090</v>
      </c>
    </row>
    <row r="828" spans="1:65" s="12" customFormat="1" ht="11.25">
      <c r="B828" s="198"/>
      <c r="C828" s="199"/>
      <c r="D828" s="200" t="s">
        <v>231</v>
      </c>
      <c r="E828" s="201" t="s">
        <v>1</v>
      </c>
      <c r="F828" s="202" t="s">
        <v>1091</v>
      </c>
      <c r="G828" s="199"/>
      <c r="H828" s="201" t="s">
        <v>1</v>
      </c>
      <c r="I828" s="203"/>
      <c r="J828" s="199"/>
      <c r="K828" s="199"/>
      <c r="L828" s="204"/>
      <c r="M828" s="205"/>
      <c r="N828" s="206"/>
      <c r="O828" s="206"/>
      <c r="P828" s="206"/>
      <c r="Q828" s="206"/>
      <c r="R828" s="206"/>
      <c r="S828" s="206"/>
      <c r="T828" s="207"/>
      <c r="AT828" s="208" t="s">
        <v>231</v>
      </c>
      <c r="AU828" s="208" t="s">
        <v>85</v>
      </c>
      <c r="AV828" s="12" t="s">
        <v>85</v>
      </c>
      <c r="AW828" s="12" t="s">
        <v>33</v>
      </c>
      <c r="AX828" s="12" t="s">
        <v>78</v>
      </c>
      <c r="AY828" s="208" t="s">
        <v>223</v>
      </c>
    </row>
    <row r="829" spans="1:65" s="13" customFormat="1" ht="11.25">
      <c r="B829" s="209"/>
      <c r="C829" s="210"/>
      <c r="D829" s="200" t="s">
        <v>231</v>
      </c>
      <c r="E829" s="211" t="s">
        <v>1</v>
      </c>
      <c r="F829" s="212" t="s">
        <v>1092</v>
      </c>
      <c r="G829" s="210"/>
      <c r="H829" s="213">
        <v>300</v>
      </c>
      <c r="I829" s="214"/>
      <c r="J829" s="210"/>
      <c r="K829" s="210"/>
      <c r="L829" s="215"/>
      <c r="M829" s="216"/>
      <c r="N829" s="217"/>
      <c r="O829" s="217"/>
      <c r="P829" s="217"/>
      <c r="Q829" s="217"/>
      <c r="R829" s="217"/>
      <c r="S829" s="217"/>
      <c r="T829" s="218"/>
      <c r="AT829" s="219" t="s">
        <v>231</v>
      </c>
      <c r="AU829" s="219" t="s">
        <v>85</v>
      </c>
      <c r="AV829" s="13" t="s">
        <v>87</v>
      </c>
      <c r="AW829" s="13" t="s">
        <v>33</v>
      </c>
      <c r="AX829" s="13" t="s">
        <v>85</v>
      </c>
      <c r="AY829" s="219" t="s">
        <v>223</v>
      </c>
    </row>
    <row r="830" spans="1:65" s="2" customFormat="1" ht="24.2" customHeight="1">
      <c r="A830" s="34"/>
      <c r="B830" s="35"/>
      <c r="C830" s="185" t="s">
        <v>1093</v>
      </c>
      <c r="D830" s="185" t="s">
        <v>224</v>
      </c>
      <c r="E830" s="186" t="s">
        <v>1094</v>
      </c>
      <c r="F830" s="187" t="s">
        <v>1095</v>
      </c>
      <c r="G830" s="188" t="s">
        <v>227</v>
      </c>
      <c r="H830" s="189">
        <v>1.66</v>
      </c>
      <c r="I830" s="190"/>
      <c r="J830" s="191">
        <f>ROUND(I830*H830,2)</f>
        <v>0</v>
      </c>
      <c r="K830" s="187" t="s">
        <v>228</v>
      </c>
      <c r="L830" s="39"/>
      <c r="M830" s="192" t="s">
        <v>1</v>
      </c>
      <c r="N830" s="193" t="s">
        <v>43</v>
      </c>
      <c r="O830" s="71"/>
      <c r="P830" s="194">
        <f>O830*H830</f>
        <v>0</v>
      </c>
      <c r="Q830" s="194">
        <v>2.81E-3</v>
      </c>
      <c r="R830" s="194">
        <f>Q830*H830</f>
        <v>4.6645999999999996E-3</v>
      </c>
      <c r="S830" s="194">
        <v>0</v>
      </c>
      <c r="T830" s="195">
        <f>S830*H830</f>
        <v>0</v>
      </c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R830" s="196" t="s">
        <v>318</v>
      </c>
      <c r="AT830" s="196" t="s">
        <v>224</v>
      </c>
      <c r="AU830" s="196" t="s">
        <v>85</v>
      </c>
      <c r="AY830" s="17" t="s">
        <v>223</v>
      </c>
      <c r="BE830" s="197">
        <f>IF(N830="základní",J830,0)</f>
        <v>0</v>
      </c>
      <c r="BF830" s="197">
        <f>IF(N830="snížená",J830,0)</f>
        <v>0</v>
      </c>
      <c r="BG830" s="197">
        <f>IF(N830="zákl. přenesená",J830,0)</f>
        <v>0</v>
      </c>
      <c r="BH830" s="197">
        <f>IF(N830="sníž. přenesená",J830,0)</f>
        <v>0</v>
      </c>
      <c r="BI830" s="197">
        <f>IF(N830="nulová",J830,0)</f>
        <v>0</v>
      </c>
      <c r="BJ830" s="17" t="s">
        <v>85</v>
      </c>
      <c r="BK830" s="197">
        <f>ROUND(I830*H830,2)</f>
        <v>0</v>
      </c>
      <c r="BL830" s="17" t="s">
        <v>318</v>
      </c>
      <c r="BM830" s="196" t="s">
        <v>1096</v>
      </c>
    </row>
    <row r="831" spans="1:65" s="2" customFormat="1" ht="24.2" customHeight="1">
      <c r="A831" s="34"/>
      <c r="B831" s="35"/>
      <c r="C831" s="185" t="s">
        <v>1097</v>
      </c>
      <c r="D831" s="185" t="s">
        <v>224</v>
      </c>
      <c r="E831" s="186" t="s">
        <v>1098</v>
      </c>
      <c r="F831" s="187" t="s">
        <v>1099</v>
      </c>
      <c r="G831" s="188" t="s">
        <v>874</v>
      </c>
      <c r="H831" s="256"/>
      <c r="I831" s="190"/>
      <c r="J831" s="191">
        <f>ROUND(I831*H831,2)</f>
        <v>0</v>
      </c>
      <c r="K831" s="187" t="s">
        <v>228</v>
      </c>
      <c r="L831" s="39"/>
      <c r="M831" s="192" t="s">
        <v>1</v>
      </c>
      <c r="N831" s="193" t="s">
        <v>43</v>
      </c>
      <c r="O831" s="71"/>
      <c r="P831" s="194">
        <f>O831*H831</f>
        <v>0</v>
      </c>
      <c r="Q831" s="194">
        <v>0</v>
      </c>
      <c r="R831" s="194">
        <f>Q831*H831</f>
        <v>0</v>
      </c>
      <c r="S831" s="194">
        <v>0</v>
      </c>
      <c r="T831" s="195">
        <f>S831*H831</f>
        <v>0</v>
      </c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R831" s="196" t="s">
        <v>318</v>
      </c>
      <c r="AT831" s="196" t="s">
        <v>224</v>
      </c>
      <c r="AU831" s="196" t="s">
        <v>85</v>
      </c>
      <c r="AY831" s="17" t="s">
        <v>223</v>
      </c>
      <c r="BE831" s="197">
        <f>IF(N831="základní",J831,0)</f>
        <v>0</v>
      </c>
      <c r="BF831" s="197">
        <f>IF(N831="snížená",J831,0)</f>
        <v>0</v>
      </c>
      <c r="BG831" s="197">
        <f>IF(N831="zákl. přenesená",J831,0)</f>
        <v>0</v>
      </c>
      <c r="BH831" s="197">
        <f>IF(N831="sníž. přenesená",J831,0)</f>
        <v>0</v>
      </c>
      <c r="BI831" s="197">
        <f>IF(N831="nulová",J831,0)</f>
        <v>0</v>
      </c>
      <c r="BJ831" s="17" t="s">
        <v>85</v>
      </c>
      <c r="BK831" s="197">
        <f>ROUND(I831*H831,2)</f>
        <v>0</v>
      </c>
      <c r="BL831" s="17" t="s">
        <v>318</v>
      </c>
      <c r="BM831" s="196" t="s">
        <v>1100</v>
      </c>
    </row>
    <row r="832" spans="1:65" s="11" customFormat="1" ht="25.9" customHeight="1">
      <c r="B832" s="171"/>
      <c r="C832" s="172"/>
      <c r="D832" s="173" t="s">
        <v>77</v>
      </c>
      <c r="E832" s="174" t="s">
        <v>1101</v>
      </c>
      <c r="F832" s="174" t="s">
        <v>1102</v>
      </c>
      <c r="G832" s="172"/>
      <c r="H832" s="172"/>
      <c r="I832" s="175"/>
      <c r="J832" s="176">
        <f>BK832</f>
        <v>0</v>
      </c>
      <c r="K832" s="172"/>
      <c r="L832" s="177"/>
      <c r="M832" s="178"/>
      <c r="N832" s="179"/>
      <c r="O832" s="179"/>
      <c r="P832" s="180">
        <f>SUM(P833:P848)</f>
        <v>0</v>
      </c>
      <c r="Q832" s="179"/>
      <c r="R832" s="180">
        <f>SUM(R833:R848)</f>
        <v>5.5819615000000002</v>
      </c>
      <c r="S832" s="179"/>
      <c r="T832" s="181">
        <f>SUM(T833:T848)</f>
        <v>0</v>
      </c>
      <c r="AR832" s="182" t="s">
        <v>87</v>
      </c>
      <c r="AT832" s="183" t="s">
        <v>77</v>
      </c>
      <c r="AU832" s="183" t="s">
        <v>78</v>
      </c>
      <c r="AY832" s="182" t="s">
        <v>223</v>
      </c>
      <c r="BK832" s="184">
        <f>SUM(BK833:BK848)</f>
        <v>0</v>
      </c>
    </row>
    <row r="833" spans="1:65" s="2" customFormat="1" ht="33" customHeight="1">
      <c r="A833" s="34"/>
      <c r="B833" s="35"/>
      <c r="C833" s="185" t="s">
        <v>1103</v>
      </c>
      <c r="D833" s="185" t="s">
        <v>224</v>
      </c>
      <c r="E833" s="186" t="s">
        <v>1104</v>
      </c>
      <c r="F833" s="187" t="s">
        <v>1105</v>
      </c>
      <c r="G833" s="188" t="s">
        <v>146</v>
      </c>
      <c r="H833" s="189">
        <v>221.55</v>
      </c>
      <c r="I833" s="190"/>
      <c r="J833" s="191">
        <f>ROUND(I833*H833,2)</f>
        <v>0</v>
      </c>
      <c r="K833" s="187" t="s">
        <v>228</v>
      </c>
      <c r="L833" s="39"/>
      <c r="M833" s="192" t="s">
        <v>1</v>
      </c>
      <c r="N833" s="193" t="s">
        <v>43</v>
      </c>
      <c r="O833" s="71"/>
      <c r="P833" s="194">
        <f>O833*H833</f>
        <v>0</v>
      </c>
      <c r="Q833" s="194">
        <v>1.25E-3</v>
      </c>
      <c r="R833" s="194">
        <f>Q833*H833</f>
        <v>0.2769375</v>
      </c>
      <c r="S833" s="194">
        <v>0</v>
      </c>
      <c r="T833" s="195">
        <f>S833*H833</f>
        <v>0</v>
      </c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R833" s="196" t="s">
        <v>318</v>
      </c>
      <c r="AT833" s="196" t="s">
        <v>224</v>
      </c>
      <c r="AU833" s="196" t="s">
        <v>85</v>
      </c>
      <c r="AY833" s="17" t="s">
        <v>223</v>
      </c>
      <c r="BE833" s="197">
        <f>IF(N833="základní",J833,0)</f>
        <v>0</v>
      </c>
      <c r="BF833" s="197">
        <f>IF(N833="snížená",J833,0)</f>
        <v>0</v>
      </c>
      <c r="BG833" s="197">
        <f>IF(N833="zákl. přenesená",J833,0)</f>
        <v>0</v>
      </c>
      <c r="BH833" s="197">
        <f>IF(N833="sníž. přenesená",J833,0)</f>
        <v>0</v>
      </c>
      <c r="BI833" s="197">
        <f>IF(N833="nulová",J833,0)</f>
        <v>0</v>
      </c>
      <c r="BJ833" s="17" t="s">
        <v>85</v>
      </c>
      <c r="BK833" s="197">
        <f>ROUND(I833*H833,2)</f>
        <v>0</v>
      </c>
      <c r="BL833" s="17" t="s">
        <v>318</v>
      </c>
      <c r="BM833" s="196" t="s">
        <v>1106</v>
      </c>
    </row>
    <row r="834" spans="1:65" s="12" customFormat="1" ht="11.25">
      <c r="B834" s="198"/>
      <c r="C834" s="199"/>
      <c r="D834" s="200" t="s">
        <v>231</v>
      </c>
      <c r="E834" s="201" t="s">
        <v>1</v>
      </c>
      <c r="F834" s="202" t="s">
        <v>1107</v>
      </c>
      <c r="G834" s="199"/>
      <c r="H834" s="201" t="s">
        <v>1</v>
      </c>
      <c r="I834" s="203"/>
      <c r="J834" s="199"/>
      <c r="K834" s="199"/>
      <c r="L834" s="204"/>
      <c r="M834" s="205"/>
      <c r="N834" s="206"/>
      <c r="O834" s="206"/>
      <c r="P834" s="206"/>
      <c r="Q834" s="206"/>
      <c r="R834" s="206"/>
      <c r="S834" s="206"/>
      <c r="T834" s="207"/>
      <c r="AT834" s="208" t="s">
        <v>231</v>
      </c>
      <c r="AU834" s="208" t="s">
        <v>85</v>
      </c>
      <c r="AV834" s="12" t="s">
        <v>85</v>
      </c>
      <c r="AW834" s="12" t="s">
        <v>33</v>
      </c>
      <c r="AX834" s="12" t="s">
        <v>78</v>
      </c>
      <c r="AY834" s="208" t="s">
        <v>223</v>
      </c>
    </row>
    <row r="835" spans="1:65" s="13" customFormat="1" ht="22.5">
      <c r="B835" s="209"/>
      <c r="C835" s="210"/>
      <c r="D835" s="200" t="s">
        <v>231</v>
      </c>
      <c r="E835" s="211" t="s">
        <v>1</v>
      </c>
      <c r="F835" s="212" t="s">
        <v>1108</v>
      </c>
      <c r="G835" s="210"/>
      <c r="H835" s="213">
        <v>116.35</v>
      </c>
      <c r="I835" s="214"/>
      <c r="J835" s="210"/>
      <c r="K835" s="210"/>
      <c r="L835" s="215"/>
      <c r="M835" s="216"/>
      <c r="N835" s="217"/>
      <c r="O835" s="217"/>
      <c r="P835" s="217"/>
      <c r="Q835" s="217"/>
      <c r="R835" s="217"/>
      <c r="S835" s="217"/>
      <c r="T835" s="218"/>
      <c r="AT835" s="219" t="s">
        <v>231</v>
      </c>
      <c r="AU835" s="219" t="s">
        <v>85</v>
      </c>
      <c r="AV835" s="13" t="s">
        <v>87</v>
      </c>
      <c r="AW835" s="13" t="s">
        <v>33</v>
      </c>
      <c r="AX835" s="13" t="s">
        <v>78</v>
      </c>
      <c r="AY835" s="219" t="s">
        <v>223</v>
      </c>
    </row>
    <row r="836" spans="1:65" s="13" customFormat="1" ht="22.5">
      <c r="B836" s="209"/>
      <c r="C836" s="210"/>
      <c r="D836" s="200" t="s">
        <v>231</v>
      </c>
      <c r="E836" s="211" t="s">
        <v>1</v>
      </c>
      <c r="F836" s="212" t="s">
        <v>1109</v>
      </c>
      <c r="G836" s="210"/>
      <c r="H836" s="213">
        <v>105.2</v>
      </c>
      <c r="I836" s="214"/>
      <c r="J836" s="210"/>
      <c r="K836" s="210"/>
      <c r="L836" s="215"/>
      <c r="M836" s="216"/>
      <c r="N836" s="217"/>
      <c r="O836" s="217"/>
      <c r="P836" s="217"/>
      <c r="Q836" s="217"/>
      <c r="R836" s="217"/>
      <c r="S836" s="217"/>
      <c r="T836" s="218"/>
      <c r="AT836" s="219" t="s">
        <v>231</v>
      </c>
      <c r="AU836" s="219" t="s">
        <v>85</v>
      </c>
      <c r="AV836" s="13" t="s">
        <v>87</v>
      </c>
      <c r="AW836" s="13" t="s">
        <v>33</v>
      </c>
      <c r="AX836" s="13" t="s">
        <v>78</v>
      </c>
      <c r="AY836" s="219" t="s">
        <v>223</v>
      </c>
    </row>
    <row r="837" spans="1:65" s="14" customFormat="1" ht="11.25">
      <c r="B837" s="220"/>
      <c r="C837" s="221"/>
      <c r="D837" s="200" t="s">
        <v>231</v>
      </c>
      <c r="E837" s="222" t="s">
        <v>157</v>
      </c>
      <c r="F837" s="223" t="s">
        <v>237</v>
      </c>
      <c r="G837" s="221"/>
      <c r="H837" s="224">
        <v>221.55</v>
      </c>
      <c r="I837" s="225"/>
      <c r="J837" s="221"/>
      <c r="K837" s="221"/>
      <c r="L837" s="226"/>
      <c r="M837" s="227"/>
      <c r="N837" s="228"/>
      <c r="O837" s="228"/>
      <c r="P837" s="228"/>
      <c r="Q837" s="228"/>
      <c r="R837" s="228"/>
      <c r="S837" s="228"/>
      <c r="T837" s="229"/>
      <c r="AT837" s="230" t="s">
        <v>231</v>
      </c>
      <c r="AU837" s="230" t="s">
        <v>85</v>
      </c>
      <c r="AV837" s="14" t="s">
        <v>229</v>
      </c>
      <c r="AW837" s="14" t="s">
        <v>33</v>
      </c>
      <c r="AX837" s="14" t="s">
        <v>85</v>
      </c>
      <c r="AY837" s="230" t="s">
        <v>223</v>
      </c>
    </row>
    <row r="838" spans="1:65" s="2" customFormat="1" ht="24.2" customHeight="1">
      <c r="A838" s="34"/>
      <c r="B838" s="35"/>
      <c r="C838" s="231" t="s">
        <v>1110</v>
      </c>
      <c r="D838" s="231" t="s">
        <v>268</v>
      </c>
      <c r="E838" s="232" t="s">
        <v>1111</v>
      </c>
      <c r="F838" s="233" t="s">
        <v>1112</v>
      </c>
      <c r="G838" s="234" t="s">
        <v>146</v>
      </c>
      <c r="H838" s="235">
        <v>232.62799999999999</v>
      </c>
      <c r="I838" s="236"/>
      <c r="J838" s="237">
        <f>ROUND(I838*H838,2)</f>
        <v>0</v>
      </c>
      <c r="K838" s="233" t="s">
        <v>228</v>
      </c>
      <c r="L838" s="238"/>
      <c r="M838" s="239" t="s">
        <v>1</v>
      </c>
      <c r="N838" s="240" t="s">
        <v>43</v>
      </c>
      <c r="O838" s="71"/>
      <c r="P838" s="194">
        <f>O838*H838</f>
        <v>0</v>
      </c>
      <c r="Q838" s="194">
        <v>8.0000000000000002E-3</v>
      </c>
      <c r="R838" s="194">
        <f>Q838*H838</f>
        <v>1.861024</v>
      </c>
      <c r="S838" s="194">
        <v>0</v>
      </c>
      <c r="T838" s="195">
        <f>S838*H838</f>
        <v>0</v>
      </c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R838" s="196" t="s">
        <v>482</v>
      </c>
      <c r="AT838" s="196" t="s">
        <v>268</v>
      </c>
      <c r="AU838" s="196" t="s">
        <v>85</v>
      </c>
      <c r="AY838" s="17" t="s">
        <v>223</v>
      </c>
      <c r="BE838" s="197">
        <f>IF(N838="základní",J838,0)</f>
        <v>0</v>
      </c>
      <c r="BF838" s="197">
        <f>IF(N838="snížená",J838,0)</f>
        <v>0</v>
      </c>
      <c r="BG838" s="197">
        <f>IF(N838="zákl. přenesená",J838,0)</f>
        <v>0</v>
      </c>
      <c r="BH838" s="197">
        <f>IF(N838="sníž. přenesená",J838,0)</f>
        <v>0</v>
      </c>
      <c r="BI838" s="197">
        <f>IF(N838="nulová",J838,0)</f>
        <v>0</v>
      </c>
      <c r="BJ838" s="17" t="s">
        <v>85</v>
      </c>
      <c r="BK838" s="197">
        <f>ROUND(I838*H838,2)</f>
        <v>0</v>
      </c>
      <c r="BL838" s="17" t="s">
        <v>318</v>
      </c>
      <c r="BM838" s="196" t="s">
        <v>1113</v>
      </c>
    </row>
    <row r="839" spans="1:65" s="13" customFormat="1" ht="11.25">
      <c r="B839" s="209"/>
      <c r="C839" s="210"/>
      <c r="D839" s="200" t="s">
        <v>231</v>
      </c>
      <c r="E839" s="211" t="s">
        <v>1</v>
      </c>
      <c r="F839" s="212" t="s">
        <v>157</v>
      </c>
      <c r="G839" s="210"/>
      <c r="H839" s="213">
        <v>221.55</v>
      </c>
      <c r="I839" s="214"/>
      <c r="J839" s="210"/>
      <c r="K839" s="210"/>
      <c r="L839" s="215"/>
      <c r="M839" s="216"/>
      <c r="N839" s="217"/>
      <c r="O839" s="217"/>
      <c r="P839" s="217"/>
      <c r="Q839" s="217"/>
      <c r="R839" s="217"/>
      <c r="S839" s="217"/>
      <c r="T839" s="218"/>
      <c r="AT839" s="219" t="s">
        <v>231</v>
      </c>
      <c r="AU839" s="219" t="s">
        <v>85</v>
      </c>
      <c r="AV839" s="13" t="s">
        <v>87</v>
      </c>
      <c r="AW839" s="13" t="s">
        <v>33</v>
      </c>
      <c r="AX839" s="13" t="s">
        <v>85</v>
      </c>
      <c r="AY839" s="219" t="s">
        <v>223</v>
      </c>
    </row>
    <row r="840" spans="1:65" s="13" customFormat="1" ht="11.25">
      <c r="B840" s="209"/>
      <c r="C840" s="210"/>
      <c r="D840" s="200" t="s">
        <v>231</v>
      </c>
      <c r="E840" s="210"/>
      <c r="F840" s="212" t="s">
        <v>1114</v>
      </c>
      <c r="G840" s="210"/>
      <c r="H840" s="213">
        <v>232.62799999999999</v>
      </c>
      <c r="I840" s="214"/>
      <c r="J840" s="210"/>
      <c r="K840" s="210"/>
      <c r="L840" s="215"/>
      <c r="M840" s="216"/>
      <c r="N840" s="217"/>
      <c r="O840" s="217"/>
      <c r="P840" s="217"/>
      <c r="Q840" s="217"/>
      <c r="R840" s="217"/>
      <c r="S840" s="217"/>
      <c r="T840" s="218"/>
      <c r="AT840" s="219" t="s">
        <v>231</v>
      </c>
      <c r="AU840" s="219" t="s">
        <v>85</v>
      </c>
      <c r="AV840" s="13" t="s">
        <v>87</v>
      </c>
      <c r="AW840" s="13" t="s">
        <v>4</v>
      </c>
      <c r="AX840" s="13" t="s">
        <v>85</v>
      </c>
      <c r="AY840" s="219" t="s">
        <v>223</v>
      </c>
    </row>
    <row r="841" spans="1:65" s="2" customFormat="1" ht="24.2" customHeight="1">
      <c r="A841" s="34"/>
      <c r="B841" s="35"/>
      <c r="C841" s="185" t="s">
        <v>1115</v>
      </c>
      <c r="D841" s="185" t="s">
        <v>224</v>
      </c>
      <c r="E841" s="186" t="s">
        <v>1116</v>
      </c>
      <c r="F841" s="187" t="s">
        <v>1117</v>
      </c>
      <c r="G841" s="188" t="s">
        <v>142</v>
      </c>
      <c r="H841" s="189">
        <v>344.4</v>
      </c>
      <c r="I841" s="190"/>
      <c r="J841" s="191">
        <f>ROUND(I841*H841,2)</f>
        <v>0</v>
      </c>
      <c r="K841" s="187" t="s">
        <v>228</v>
      </c>
      <c r="L841" s="39"/>
      <c r="M841" s="192" t="s">
        <v>1</v>
      </c>
      <c r="N841" s="193" t="s">
        <v>43</v>
      </c>
      <c r="O841" s="71"/>
      <c r="P841" s="194">
        <f>O841*H841</f>
        <v>0</v>
      </c>
      <c r="Q841" s="194">
        <v>0</v>
      </c>
      <c r="R841" s="194">
        <f>Q841*H841</f>
        <v>0</v>
      </c>
      <c r="S841" s="194">
        <v>0</v>
      </c>
      <c r="T841" s="195">
        <f>S841*H841</f>
        <v>0</v>
      </c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R841" s="196" t="s">
        <v>318</v>
      </c>
      <c r="AT841" s="196" t="s">
        <v>224</v>
      </c>
      <c r="AU841" s="196" t="s">
        <v>85</v>
      </c>
      <c r="AY841" s="17" t="s">
        <v>223</v>
      </c>
      <c r="BE841" s="197">
        <f>IF(N841="základní",J841,0)</f>
        <v>0</v>
      </c>
      <c r="BF841" s="197">
        <f>IF(N841="snížená",J841,0)</f>
        <v>0</v>
      </c>
      <c r="BG841" s="197">
        <f>IF(N841="zákl. přenesená",J841,0)</f>
        <v>0</v>
      </c>
      <c r="BH841" s="197">
        <f>IF(N841="sníž. přenesená",J841,0)</f>
        <v>0</v>
      </c>
      <c r="BI841" s="197">
        <f>IF(N841="nulová",J841,0)</f>
        <v>0</v>
      </c>
      <c r="BJ841" s="17" t="s">
        <v>85</v>
      </c>
      <c r="BK841" s="197">
        <f>ROUND(I841*H841,2)</f>
        <v>0</v>
      </c>
      <c r="BL841" s="17" t="s">
        <v>318</v>
      </c>
      <c r="BM841" s="196" t="s">
        <v>1118</v>
      </c>
    </row>
    <row r="842" spans="1:65" s="12" customFormat="1" ht="11.25">
      <c r="B842" s="198"/>
      <c r="C842" s="199"/>
      <c r="D842" s="200" t="s">
        <v>231</v>
      </c>
      <c r="E842" s="201" t="s">
        <v>1</v>
      </c>
      <c r="F842" s="202" t="s">
        <v>1119</v>
      </c>
      <c r="G842" s="199"/>
      <c r="H842" s="201" t="s">
        <v>1</v>
      </c>
      <c r="I842" s="203"/>
      <c r="J842" s="199"/>
      <c r="K842" s="199"/>
      <c r="L842" s="204"/>
      <c r="M842" s="205"/>
      <c r="N842" s="206"/>
      <c r="O842" s="206"/>
      <c r="P842" s="206"/>
      <c r="Q842" s="206"/>
      <c r="R842" s="206"/>
      <c r="S842" s="206"/>
      <c r="T842" s="207"/>
      <c r="AT842" s="208" t="s">
        <v>231</v>
      </c>
      <c r="AU842" s="208" t="s">
        <v>85</v>
      </c>
      <c r="AV842" s="12" t="s">
        <v>85</v>
      </c>
      <c r="AW842" s="12" t="s">
        <v>33</v>
      </c>
      <c r="AX842" s="12" t="s">
        <v>78</v>
      </c>
      <c r="AY842" s="208" t="s">
        <v>223</v>
      </c>
    </row>
    <row r="843" spans="1:65" s="13" customFormat="1" ht="11.25">
      <c r="B843" s="209"/>
      <c r="C843" s="210"/>
      <c r="D843" s="200" t="s">
        <v>231</v>
      </c>
      <c r="E843" s="211" t="s">
        <v>1</v>
      </c>
      <c r="F843" s="212" t="s">
        <v>1120</v>
      </c>
      <c r="G843" s="210"/>
      <c r="H843" s="213">
        <v>344.4</v>
      </c>
      <c r="I843" s="214"/>
      <c r="J843" s="210"/>
      <c r="K843" s="210"/>
      <c r="L843" s="215"/>
      <c r="M843" s="216"/>
      <c r="N843" s="217"/>
      <c r="O843" s="217"/>
      <c r="P843" s="217"/>
      <c r="Q843" s="217"/>
      <c r="R843" s="217"/>
      <c r="S843" s="217"/>
      <c r="T843" s="218"/>
      <c r="AT843" s="219" t="s">
        <v>231</v>
      </c>
      <c r="AU843" s="219" t="s">
        <v>85</v>
      </c>
      <c r="AV843" s="13" t="s">
        <v>87</v>
      </c>
      <c r="AW843" s="13" t="s">
        <v>33</v>
      </c>
      <c r="AX843" s="13" t="s">
        <v>85</v>
      </c>
      <c r="AY843" s="219" t="s">
        <v>223</v>
      </c>
    </row>
    <row r="844" spans="1:65" s="2" customFormat="1" ht="24.2" customHeight="1">
      <c r="A844" s="34"/>
      <c r="B844" s="35"/>
      <c r="C844" s="231" t="s">
        <v>1121</v>
      </c>
      <c r="D844" s="231" t="s">
        <v>268</v>
      </c>
      <c r="E844" s="232" t="s">
        <v>1122</v>
      </c>
      <c r="F844" s="233" t="s">
        <v>1123</v>
      </c>
      <c r="G844" s="234" t="s">
        <v>142</v>
      </c>
      <c r="H844" s="235">
        <v>344.4</v>
      </c>
      <c r="I844" s="236"/>
      <c r="J844" s="237">
        <f>ROUND(I844*H844,2)</f>
        <v>0</v>
      </c>
      <c r="K844" s="233" t="s">
        <v>228</v>
      </c>
      <c r="L844" s="238"/>
      <c r="M844" s="239" t="s">
        <v>1</v>
      </c>
      <c r="N844" s="240" t="s">
        <v>43</v>
      </c>
      <c r="O844" s="71"/>
      <c r="P844" s="194">
        <f>O844*H844</f>
        <v>0</v>
      </c>
      <c r="Q844" s="194">
        <v>0.01</v>
      </c>
      <c r="R844" s="194">
        <f>Q844*H844</f>
        <v>3.444</v>
      </c>
      <c r="S844" s="194">
        <v>0</v>
      </c>
      <c r="T844" s="195">
        <f>S844*H844</f>
        <v>0</v>
      </c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R844" s="196" t="s">
        <v>482</v>
      </c>
      <c r="AT844" s="196" t="s">
        <v>268</v>
      </c>
      <c r="AU844" s="196" t="s">
        <v>85</v>
      </c>
      <c r="AY844" s="17" t="s">
        <v>223</v>
      </c>
      <c r="BE844" s="197">
        <f>IF(N844="základní",J844,0)</f>
        <v>0</v>
      </c>
      <c r="BF844" s="197">
        <f>IF(N844="snížená",J844,0)</f>
        <v>0</v>
      </c>
      <c r="BG844" s="197">
        <f>IF(N844="zákl. přenesená",J844,0)</f>
        <v>0</v>
      </c>
      <c r="BH844" s="197">
        <f>IF(N844="sníž. přenesená",J844,0)</f>
        <v>0</v>
      </c>
      <c r="BI844" s="197">
        <f>IF(N844="nulová",J844,0)</f>
        <v>0</v>
      </c>
      <c r="BJ844" s="17" t="s">
        <v>85</v>
      </c>
      <c r="BK844" s="197">
        <f>ROUND(I844*H844,2)</f>
        <v>0</v>
      </c>
      <c r="BL844" s="17" t="s">
        <v>318</v>
      </c>
      <c r="BM844" s="196" t="s">
        <v>1124</v>
      </c>
    </row>
    <row r="845" spans="1:65" s="2" customFormat="1" ht="19.5">
      <c r="A845" s="34"/>
      <c r="B845" s="35"/>
      <c r="C845" s="36"/>
      <c r="D845" s="200" t="s">
        <v>337</v>
      </c>
      <c r="E845" s="36"/>
      <c r="F845" s="241" t="s">
        <v>1125</v>
      </c>
      <c r="G845" s="36"/>
      <c r="H845" s="36"/>
      <c r="I845" s="242"/>
      <c r="J845" s="36"/>
      <c r="K845" s="36"/>
      <c r="L845" s="39"/>
      <c r="M845" s="243"/>
      <c r="N845" s="244"/>
      <c r="O845" s="71"/>
      <c r="P845" s="71"/>
      <c r="Q845" s="71"/>
      <c r="R845" s="71"/>
      <c r="S845" s="71"/>
      <c r="T845" s="72"/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T845" s="17" t="s">
        <v>337</v>
      </c>
      <c r="AU845" s="17" t="s">
        <v>85</v>
      </c>
    </row>
    <row r="846" spans="1:65" s="12" customFormat="1" ht="11.25">
      <c r="B846" s="198"/>
      <c r="C846" s="199"/>
      <c r="D846" s="200" t="s">
        <v>231</v>
      </c>
      <c r="E846" s="201" t="s">
        <v>1</v>
      </c>
      <c r="F846" s="202" t="s">
        <v>1119</v>
      </c>
      <c r="G846" s="199"/>
      <c r="H846" s="201" t="s">
        <v>1</v>
      </c>
      <c r="I846" s="203"/>
      <c r="J846" s="199"/>
      <c r="K846" s="199"/>
      <c r="L846" s="204"/>
      <c r="M846" s="205"/>
      <c r="N846" s="206"/>
      <c r="O846" s="206"/>
      <c r="P846" s="206"/>
      <c r="Q846" s="206"/>
      <c r="R846" s="206"/>
      <c r="S846" s="206"/>
      <c r="T846" s="207"/>
      <c r="AT846" s="208" t="s">
        <v>231</v>
      </c>
      <c r="AU846" s="208" t="s">
        <v>85</v>
      </c>
      <c r="AV846" s="12" t="s">
        <v>85</v>
      </c>
      <c r="AW846" s="12" t="s">
        <v>33</v>
      </c>
      <c r="AX846" s="12" t="s">
        <v>78</v>
      </c>
      <c r="AY846" s="208" t="s">
        <v>223</v>
      </c>
    </row>
    <row r="847" spans="1:65" s="13" customFormat="1" ht="11.25">
      <c r="B847" s="209"/>
      <c r="C847" s="210"/>
      <c r="D847" s="200" t="s">
        <v>231</v>
      </c>
      <c r="E847" s="211" t="s">
        <v>1</v>
      </c>
      <c r="F847" s="212" t="s">
        <v>1120</v>
      </c>
      <c r="G847" s="210"/>
      <c r="H847" s="213">
        <v>344.4</v>
      </c>
      <c r="I847" s="214"/>
      <c r="J847" s="210"/>
      <c r="K847" s="210"/>
      <c r="L847" s="215"/>
      <c r="M847" s="216"/>
      <c r="N847" s="217"/>
      <c r="O847" s="217"/>
      <c r="P847" s="217"/>
      <c r="Q847" s="217"/>
      <c r="R847" s="217"/>
      <c r="S847" s="217"/>
      <c r="T847" s="218"/>
      <c r="AT847" s="219" t="s">
        <v>231</v>
      </c>
      <c r="AU847" s="219" t="s">
        <v>85</v>
      </c>
      <c r="AV847" s="13" t="s">
        <v>87</v>
      </c>
      <c r="AW847" s="13" t="s">
        <v>33</v>
      </c>
      <c r="AX847" s="13" t="s">
        <v>85</v>
      </c>
      <c r="AY847" s="219" t="s">
        <v>223</v>
      </c>
    </row>
    <row r="848" spans="1:65" s="2" customFormat="1" ht="24.2" customHeight="1">
      <c r="A848" s="34"/>
      <c r="B848" s="35"/>
      <c r="C848" s="185" t="s">
        <v>1126</v>
      </c>
      <c r="D848" s="185" t="s">
        <v>224</v>
      </c>
      <c r="E848" s="186" t="s">
        <v>1127</v>
      </c>
      <c r="F848" s="187" t="s">
        <v>1128</v>
      </c>
      <c r="G848" s="188" t="s">
        <v>874</v>
      </c>
      <c r="H848" s="256"/>
      <c r="I848" s="190"/>
      <c r="J848" s="191">
        <f>ROUND(I848*H848,2)</f>
        <v>0</v>
      </c>
      <c r="K848" s="187" t="s">
        <v>228</v>
      </c>
      <c r="L848" s="39"/>
      <c r="M848" s="192" t="s">
        <v>1</v>
      </c>
      <c r="N848" s="193" t="s">
        <v>43</v>
      </c>
      <c r="O848" s="71"/>
      <c r="P848" s="194">
        <f>O848*H848</f>
        <v>0</v>
      </c>
      <c r="Q848" s="194">
        <v>0</v>
      </c>
      <c r="R848" s="194">
        <f>Q848*H848</f>
        <v>0</v>
      </c>
      <c r="S848" s="194">
        <v>0</v>
      </c>
      <c r="T848" s="195">
        <f>S848*H848</f>
        <v>0</v>
      </c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R848" s="196" t="s">
        <v>318</v>
      </c>
      <c r="AT848" s="196" t="s">
        <v>224</v>
      </c>
      <c r="AU848" s="196" t="s">
        <v>85</v>
      </c>
      <c r="AY848" s="17" t="s">
        <v>223</v>
      </c>
      <c r="BE848" s="197">
        <f>IF(N848="základní",J848,0)</f>
        <v>0</v>
      </c>
      <c r="BF848" s="197">
        <f>IF(N848="snížená",J848,0)</f>
        <v>0</v>
      </c>
      <c r="BG848" s="197">
        <f>IF(N848="zákl. přenesená",J848,0)</f>
        <v>0</v>
      </c>
      <c r="BH848" s="197">
        <f>IF(N848="sníž. přenesená",J848,0)</f>
        <v>0</v>
      </c>
      <c r="BI848" s="197">
        <f>IF(N848="nulová",J848,0)</f>
        <v>0</v>
      </c>
      <c r="BJ848" s="17" t="s">
        <v>85</v>
      </c>
      <c r="BK848" s="197">
        <f>ROUND(I848*H848,2)</f>
        <v>0</v>
      </c>
      <c r="BL848" s="17" t="s">
        <v>318</v>
      </c>
      <c r="BM848" s="196" t="s">
        <v>1129</v>
      </c>
    </row>
    <row r="849" spans="1:65" s="11" customFormat="1" ht="25.9" customHeight="1">
      <c r="B849" s="171"/>
      <c r="C849" s="172"/>
      <c r="D849" s="173" t="s">
        <v>77</v>
      </c>
      <c r="E849" s="174" t="s">
        <v>1130</v>
      </c>
      <c r="F849" s="174" t="s">
        <v>1131</v>
      </c>
      <c r="G849" s="172"/>
      <c r="H849" s="172"/>
      <c r="I849" s="175"/>
      <c r="J849" s="176">
        <f>BK849</f>
        <v>0</v>
      </c>
      <c r="K849" s="172"/>
      <c r="L849" s="177"/>
      <c r="M849" s="178"/>
      <c r="N849" s="179"/>
      <c r="O849" s="179"/>
      <c r="P849" s="180">
        <f>SUM(P850:P883)</f>
        <v>0</v>
      </c>
      <c r="Q849" s="179"/>
      <c r="R849" s="180">
        <f>SUM(R850:R883)</f>
        <v>4.6944495799999997</v>
      </c>
      <c r="S849" s="179"/>
      <c r="T849" s="181">
        <f>SUM(T850:T883)</f>
        <v>0.46955999999999998</v>
      </c>
      <c r="AR849" s="182" t="s">
        <v>87</v>
      </c>
      <c r="AT849" s="183" t="s">
        <v>77</v>
      </c>
      <c r="AU849" s="183" t="s">
        <v>78</v>
      </c>
      <c r="AY849" s="182" t="s">
        <v>223</v>
      </c>
      <c r="BK849" s="184">
        <f>SUM(BK850:BK883)</f>
        <v>0</v>
      </c>
    </row>
    <row r="850" spans="1:65" s="2" customFormat="1" ht="16.5" customHeight="1">
      <c r="A850" s="34"/>
      <c r="B850" s="35"/>
      <c r="C850" s="185" t="s">
        <v>1132</v>
      </c>
      <c r="D850" s="185" t="s">
        <v>224</v>
      </c>
      <c r="E850" s="186" t="s">
        <v>1133</v>
      </c>
      <c r="F850" s="187" t="s">
        <v>1134</v>
      </c>
      <c r="G850" s="188" t="s">
        <v>142</v>
      </c>
      <c r="H850" s="189">
        <v>22</v>
      </c>
      <c r="I850" s="190"/>
      <c r="J850" s="191">
        <f>ROUND(I850*H850,2)</f>
        <v>0</v>
      </c>
      <c r="K850" s="187" t="s">
        <v>228</v>
      </c>
      <c r="L850" s="39"/>
      <c r="M850" s="192" t="s">
        <v>1</v>
      </c>
      <c r="N850" s="193" t="s">
        <v>43</v>
      </c>
      <c r="O850" s="71"/>
      <c r="P850" s="194">
        <f>O850*H850</f>
        <v>0</v>
      </c>
      <c r="Q850" s="194">
        <v>0</v>
      </c>
      <c r="R850" s="194">
        <f>Q850*H850</f>
        <v>0</v>
      </c>
      <c r="S850" s="194">
        <v>1.6999999999999999E-3</v>
      </c>
      <c r="T850" s="195">
        <f>S850*H850</f>
        <v>3.7399999999999996E-2</v>
      </c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R850" s="196" t="s">
        <v>318</v>
      </c>
      <c r="AT850" s="196" t="s">
        <v>224</v>
      </c>
      <c r="AU850" s="196" t="s">
        <v>85</v>
      </c>
      <c r="AY850" s="17" t="s">
        <v>223</v>
      </c>
      <c r="BE850" s="197">
        <f>IF(N850="základní",J850,0)</f>
        <v>0</v>
      </c>
      <c r="BF850" s="197">
        <f>IF(N850="snížená",J850,0)</f>
        <v>0</v>
      </c>
      <c r="BG850" s="197">
        <f>IF(N850="zákl. přenesená",J850,0)</f>
        <v>0</v>
      </c>
      <c r="BH850" s="197">
        <f>IF(N850="sníž. přenesená",J850,0)</f>
        <v>0</v>
      </c>
      <c r="BI850" s="197">
        <f>IF(N850="nulová",J850,0)</f>
        <v>0</v>
      </c>
      <c r="BJ850" s="17" t="s">
        <v>85</v>
      </c>
      <c r="BK850" s="197">
        <f>ROUND(I850*H850,2)</f>
        <v>0</v>
      </c>
      <c r="BL850" s="17" t="s">
        <v>318</v>
      </c>
      <c r="BM850" s="196" t="s">
        <v>1135</v>
      </c>
    </row>
    <row r="851" spans="1:65" s="2" customFormat="1" ht="16.5" customHeight="1">
      <c r="A851" s="34"/>
      <c r="B851" s="35"/>
      <c r="C851" s="185" t="s">
        <v>1136</v>
      </c>
      <c r="D851" s="185" t="s">
        <v>224</v>
      </c>
      <c r="E851" s="186" t="s">
        <v>1137</v>
      </c>
      <c r="F851" s="187" t="s">
        <v>1138</v>
      </c>
      <c r="G851" s="188" t="s">
        <v>142</v>
      </c>
      <c r="H851" s="189">
        <v>38</v>
      </c>
      <c r="I851" s="190"/>
      <c r="J851" s="191">
        <f>ROUND(I851*H851,2)</f>
        <v>0</v>
      </c>
      <c r="K851" s="187" t="s">
        <v>228</v>
      </c>
      <c r="L851" s="39"/>
      <c r="M851" s="192" t="s">
        <v>1</v>
      </c>
      <c r="N851" s="193" t="s">
        <v>43</v>
      </c>
      <c r="O851" s="71"/>
      <c r="P851" s="194">
        <f>O851*H851</f>
        <v>0</v>
      </c>
      <c r="Q851" s="194">
        <v>0</v>
      </c>
      <c r="R851" s="194">
        <f>Q851*H851</f>
        <v>0</v>
      </c>
      <c r="S851" s="194">
        <v>1.67E-3</v>
      </c>
      <c r="T851" s="195">
        <f>S851*H851</f>
        <v>6.3460000000000003E-2</v>
      </c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R851" s="196" t="s">
        <v>318</v>
      </c>
      <c r="AT851" s="196" t="s">
        <v>224</v>
      </c>
      <c r="AU851" s="196" t="s">
        <v>85</v>
      </c>
      <c r="AY851" s="17" t="s">
        <v>223</v>
      </c>
      <c r="BE851" s="197">
        <f>IF(N851="základní",J851,0)</f>
        <v>0</v>
      </c>
      <c r="BF851" s="197">
        <f>IF(N851="snížená",J851,0)</f>
        <v>0</v>
      </c>
      <c r="BG851" s="197">
        <f>IF(N851="zákl. přenesená",J851,0)</f>
        <v>0</v>
      </c>
      <c r="BH851" s="197">
        <f>IF(N851="sníž. přenesená",J851,0)</f>
        <v>0</v>
      </c>
      <c r="BI851" s="197">
        <f>IF(N851="nulová",J851,0)</f>
        <v>0</v>
      </c>
      <c r="BJ851" s="17" t="s">
        <v>85</v>
      </c>
      <c r="BK851" s="197">
        <f>ROUND(I851*H851,2)</f>
        <v>0</v>
      </c>
      <c r="BL851" s="17" t="s">
        <v>318</v>
      </c>
      <c r="BM851" s="196" t="s">
        <v>1139</v>
      </c>
    </row>
    <row r="852" spans="1:65" s="2" customFormat="1" ht="16.5" customHeight="1">
      <c r="A852" s="34"/>
      <c r="B852" s="35"/>
      <c r="C852" s="185" t="s">
        <v>1140</v>
      </c>
      <c r="D852" s="185" t="s">
        <v>224</v>
      </c>
      <c r="E852" s="186" t="s">
        <v>1141</v>
      </c>
      <c r="F852" s="187" t="s">
        <v>1142</v>
      </c>
      <c r="G852" s="188" t="s">
        <v>142</v>
      </c>
      <c r="H852" s="189">
        <v>111.5</v>
      </c>
      <c r="I852" s="190"/>
      <c r="J852" s="191">
        <f>ROUND(I852*H852,2)</f>
        <v>0</v>
      </c>
      <c r="K852" s="187" t="s">
        <v>228</v>
      </c>
      <c r="L852" s="39"/>
      <c r="M852" s="192" t="s">
        <v>1</v>
      </c>
      <c r="N852" s="193" t="s">
        <v>43</v>
      </c>
      <c r="O852" s="71"/>
      <c r="P852" s="194">
        <f>O852*H852</f>
        <v>0</v>
      </c>
      <c r="Q852" s="194">
        <v>0</v>
      </c>
      <c r="R852" s="194">
        <f>Q852*H852</f>
        <v>0</v>
      </c>
      <c r="S852" s="194">
        <v>2.5999999999999999E-3</v>
      </c>
      <c r="T852" s="195">
        <f>S852*H852</f>
        <v>0.28989999999999999</v>
      </c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R852" s="196" t="s">
        <v>318</v>
      </c>
      <c r="AT852" s="196" t="s">
        <v>224</v>
      </c>
      <c r="AU852" s="196" t="s">
        <v>85</v>
      </c>
      <c r="AY852" s="17" t="s">
        <v>223</v>
      </c>
      <c r="BE852" s="197">
        <f>IF(N852="základní",J852,0)</f>
        <v>0</v>
      </c>
      <c r="BF852" s="197">
        <f>IF(N852="snížená",J852,0)</f>
        <v>0</v>
      </c>
      <c r="BG852" s="197">
        <f>IF(N852="zákl. přenesená",J852,0)</f>
        <v>0</v>
      </c>
      <c r="BH852" s="197">
        <f>IF(N852="sníž. přenesená",J852,0)</f>
        <v>0</v>
      </c>
      <c r="BI852" s="197">
        <f>IF(N852="nulová",J852,0)</f>
        <v>0</v>
      </c>
      <c r="BJ852" s="17" t="s">
        <v>85</v>
      </c>
      <c r="BK852" s="197">
        <f>ROUND(I852*H852,2)</f>
        <v>0</v>
      </c>
      <c r="BL852" s="17" t="s">
        <v>318</v>
      </c>
      <c r="BM852" s="196" t="s">
        <v>1143</v>
      </c>
    </row>
    <row r="853" spans="1:65" s="2" customFormat="1" ht="16.5" customHeight="1">
      <c r="A853" s="34"/>
      <c r="B853" s="35"/>
      <c r="C853" s="185" t="s">
        <v>1144</v>
      </c>
      <c r="D853" s="185" t="s">
        <v>224</v>
      </c>
      <c r="E853" s="186" t="s">
        <v>1145</v>
      </c>
      <c r="F853" s="187" t="s">
        <v>1146</v>
      </c>
      <c r="G853" s="188" t="s">
        <v>142</v>
      </c>
      <c r="H853" s="189">
        <v>20</v>
      </c>
      <c r="I853" s="190"/>
      <c r="J853" s="191">
        <f>ROUND(I853*H853,2)</f>
        <v>0</v>
      </c>
      <c r="K853" s="187" t="s">
        <v>228</v>
      </c>
      <c r="L853" s="39"/>
      <c r="M853" s="192" t="s">
        <v>1</v>
      </c>
      <c r="N853" s="193" t="s">
        <v>43</v>
      </c>
      <c r="O853" s="71"/>
      <c r="P853" s="194">
        <f>O853*H853</f>
        <v>0</v>
      </c>
      <c r="Q853" s="194">
        <v>0</v>
      </c>
      <c r="R853" s="194">
        <f>Q853*H853</f>
        <v>0</v>
      </c>
      <c r="S853" s="194">
        <v>3.9399999999999999E-3</v>
      </c>
      <c r="T853" s="195">
        <f>S853*H853</f>
        <v>7.8799999999999995E-2</v>
      </c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R853" s="196" t="s">
        <v>318</v>
      </c>
      <c r="AT853" s="196" t="s">
        <v>224</v>
      </c>
      <c r="AU853" s="196" t="s">
        <v>85</v>
      </c>
      <c r="AY853" s="17" t="s">
        <v>223</v>
      </c>
      <c r="BE853" s="197">
        <f>IF(N853="základní",J853,0)</f>
        <v>0</v>
      </c>
      <c r="BF853" s="197">
        <f>IF(N853="snížená",J853,0)</f>
        <v>0</v>
      </c>
      <c r="BG853" s="197">
        <f>IF(N853="zákl. přenesená",J853,0)</f>
        <v>0</v>
      </c>
      <c r="BH853" s="197">
        <f>IF(N853="sníž. přenesená",J853,0)</f>
        <v>0</v>
      </c>
      <c r="BI853" s="197">
        <f>IF(N853="nulová",J853,0)</f>
        <v>0</v>
      </c>
      <c r="BJ853" s="17" t="s">
        <v>85</v>
      </c>
      <c r="BK853" s="197">
        <f>ROUND(I853*H853,2)</f>
        <v>0</v>
      </c>
      <c r="BL853" s="17" t="s">
        <v>318</v>
      </c>
      <c r="BM853" s="196" t="s">
        <v>1147</v>
      </c>
    </row>
    <row r="854" spans="1:65" s="2" customFormat="1" ht="33" customHeight="1">
      <c r="A854" s="34"/>
      <c r="B854" s="35"/>
      <c r="C854" s="185" t="s">
        <v>1148</v>
      </c>
      <c r="D854" s="185" t="s">
        <v>224</v>
      </c>
      <c r="E854" s="186" t="s">
        <v>1149</v>
      </c>
      <c r="F854" s="187" t="s">
        <v>1150</v>
      </c>
      <c r="G854" s="188" t="s">
        <v>146</v>
      </c>
      <c r="H854" s="189">
        <v>464.97800000000001</v>
      </c>
      <c r="I854" s="190"/>
      <c r="J854" s="191">
        <f>ROUND(I854*H854,2)</f>
        <v>0</v>
      </c>
      <c r="K854" s="187" t="s">
        <v>228</v>
      </c>
      <c r="L854" s="39"/>
      <c r="M854" s="192" t="s">
        <v>1</v>
      </c>
      <c r="N854" s="193" t="s">
        <v>43</v>
      </c>
      <c r="O854" s="71"/>
      <c r="P854" s="194">
        <f>O854*H854</f>
        <v>0</v>
      </c>
      <c r="Q854" s="194">
        <v>6.6100000000000004E-3</v>
      </c>
      <c r="R854" s="194">
        <f>Q854*H854</f>
        <v>3.0735045800000003</v>
      </c>
      <c r="S854" s="194">
        <v>0</v>
      </c>
      <c r="T854" s="195">
        <f>S854*H854</f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196" t="s">
        <v>318</v>
      </c>
      <c r="AT854" s="196" t="s">
        <v>224</v>
      </c>
      <c r="AU854" s="196" t="s">
        <v>85</v>
      </c>
      <c r="AY854" s="17" t="s">
        <v>223</v>
      </c>
      <c r="BE854" s="197">
        <f>IF(N854="základní",J854,0)</f>
        <v>0</v>
      </c>
      <c r="BF854" s="197">
        <f>IF(N854="snížená",J854,0)</f>
        <v>0</v>
      </c>
      <c r="BG854" s="197">
        <f>IF(N854="zákl. přenesená",J854,0)</f>
        <v>0</v>
      </c>
      <c r="BH854" s="197">
        <f>IF(N854="sníž. přenesená",J854,0)</f>
        <v>0</v>
      </c>
      <c r="BI854" s="197">
        <f>IF(N854="nulová",J854,0)</f>
        <v>0</v>
      </c>
      <c r="BJ854" s="17" t="s">
        <v>85</v>
      </c>
      <c r="BK854" s="197">
        <f>ROUND(I854*H854,2)</f>
        <v>0</v>
      </c>
      <c r="BL854" s="17" t="s">
        <v>318</v>
      </c>
      <c r="BM854" s="196" t="s">
        <v>1151</v>
      </c>
    </row>
    <row r="855" spans="1:65" s="13" customFormat="1" ht="11.25">
      <c r="B855" s="209"/>
      <c r="C855" s="210"/>
      <c r="D855" s="200" t="s">
        <v>231</v>
      </c>
      <c r="E855" s="211" t="s">
        <v>1</v>
      </c>
      <c r="F855" s="212" t="s">
        <v>173</v>
      </c>
      <c r="G855" s="210"/>
      <c r="H855" s="213">
        <v>464.97800000000001</v>
      </c>
      <c r="I855" s="214"/>
      <c r="J855" s="210"/>
      <c r="K855" s="210"/>
      <c r="L855" s="215"/>
      <c r="M855" s="216"/>
      <c r="N855" s="217"/>
      <c r="O855" s="217"/>
      <c r="P855" s="217"/>
      <c r="Q855" s="217"/>
      <c r="R855" s="217"/>
      <c r="S855" s="217"/>
      <c r="T855" s="218"/>
      <c r="AT855" s="219" t="s">
        <v>231</v>
      </c>
      <c r="AU855" s="219" t="s">
        <v>85</v>
      </c>
      <c r="AV855" s="13" t="s">
        <v>87</v>
      </c>
      <c r="AW855" s="13" t="s">
        <v>33</v>
      </c>
      <c r="AX855" s="13" t="s">
        <v>85</v>
      </c>
      <c r="AY855" s="219" t="s">
        <v>223</v>
      </c>
    </row>
    <row r="856" spans="1:65" s="2" customFormat="1" ht="37.9" customHeight="1">
      <c r="A856" s="34"/>
      <c r="B856" s="35"/>
      <c r="C856" s="185" t="s">
        <v>1152</v>
      </c>
      <c r="D856" s="185" t="s">
        <v>224</v>
      </c>
      <c r="E856" s="186" t="s">
        <v>1153</v>
      </c>
      <c r="F856" s="187" t="s">
        <v>1154</v>
      </c>
      <c r="G856" s="188" t="s">
        <v>142</v>
      </c>
      <c r="H856" s="189">
        <v>82</v>
      </c>
      <c r="I856" s="190"/>
      <c r="J856" s="191">
        <f>ROUND(I856*H856,2)</f>
        <v>0</v>
      </c>
      <c r="K856" s="187" t="s">
        <v>228</v>
      </c>
      <c r="L856" s="39"/>
      <c r="M856" s="192" t="s">
        <v>1</v>
      </c>
      <c r="N856" s="193" t="s">
        <v>43</v>
      </c>
      <c r="O856" s="71"/>
      <c r="P856" s="194">
        <f>O856*H856</f>
        <v>0</v>
      </c>
      <c r="Q856" s="194">
        <v>5.1399999999999996E-3</v>
      </c>
      <c r="R856" s="194">
        <f>Q856*H856</f>
        <v>0.42147999999999997</v>
      </c>
      <c r="S856" s="194">
        <v>0</v>
      </c>
      <c r="T856" s="195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196" t="s">
        <v>318</v>
      </c>
      <c r="AT856" s="196" t="s">
        <v>224</v>
      </c>
      <c r="AU856" s="196" t="s">
        <v>85</v>
      </c>
      <c r="AY856" s="17" t="s">
        <v>223</v>
      </c>
      <c r="BE856" s="197">
        <f>IF(N856="základní",J856,0)</f>
        <v>0</v>
      </c>
      <c r="BF856" s="197">
        <f>IF(N856="snížená",J856,0)</f>
        <v>0</v>
      </c>
      <c r="BG856" s="197">
        <f>IF(N856="zákl. přenesená",J856,0)</f>
        <v>0</v>
      </c>
      <c r="BH856" s="197">
        <f>IF(N856="sníž. přenesená",J856,0)</f>
        <v>0</v>
      </c>
      <c r="BI856" s="197">
        <f>IF(N856="nulová",J856,0)</f>
        <v>0</v>
      </c>
      <c r="BJ856" s="17" t="s">
        <v>85</v>
      </c>
      <c r="BK856" s="197">
        <f>ROUND(I856*H856,2)</f>
        <v>0</v>
      </c>
      <c r="BL856" s="17" t="s">
        <v>318</v>
      </c>
      <c r="BM856" s="196" t="s">
        <v>1155</v>
      </c>
    </row>
    <row r="857" spans="1:65" s="12" customFormat="1" ht="11.25">
      <c r="B857" s="198"/>
      <c r="C857" s="199"/>
      <c r="D857" s="200" t="s">
        <v>231</v>
      </c>
      <c r="E857" s="201" t="s">
        <v>1</v>
      </c>
      <c r="F857" s="202" t="s">
        <v>992</v>
      </c>
      <c r="G857" s="199"/>
      <c r="H857" s="201" t="s">
        <v>1</v>
      </c>
      <c r="I857" s="203"/>
      <c r="J857" s="199"/>
      <c r="K857" s="199"/>
      <c r="L857" s="204"/>
      <c r="M857" s="205"/>
      <c r="N857" s="206"/>
      <c r="O857" s="206"/>
      <c r="P857" s="206"/>
      <c r="Q857" s="206"/>
      <c r="R857" s="206"/>
      <c r="S857" s="206"/>
      <c r="T857" s="207"/>
      <c r="AT857" s="208" t="s">
        <v>231</v>
      </c>
      <c r="AU857" s="208" t="s">
        <v>85</v>
      </c>
      <c r="AV857" s="12" t="s">
        <v>85</v>
      </c>
      <c r="AW857" s="12" t="s">
        <v>33</v>
      </c>
      <c r="AX857" s="12" t="s">
        <v>78</v>
      </c>
      <c r="AY857" s="208" t="s">
        <v>223</v>
      </c>
    </row>
    <row r="858" spans="1:65" s="13" customFormat="1" ht="11.25">
      <c r="B858" s="209"/>
      <c r="C858" s="210"/>
      <c r="D858" s="200" t="s">
        <v>231</v>
      </c>
      <c r="E858" s="211" t="s">
        <v>1</v>
      </c>
      <c r="F858" s="212" t="s">
        <v>1156</v>
      </c>
      <c r="G858" s="210"/>
      <c r="H858" s="213">
        <v>82</v>
      </c>
      <c r="I858" s="214"/>
      <c r="J858" s="210"/>
      <c r="K858" s="210"/>
      <c r="L858" s="215"/>
      <c r="M858" s="216"/>
      <c r="N858" s="217"/>
      <c r="O858" s="217"/>
      <c r="P858" s="217"/>
      <c r="Q858" s="217"/>
      <c r="R858" s="217"/>
      <c r="S858" s="217"/>
      <c r="T858" s="218"/>
      <c r="AT858" s="219" t="s">
        <v>231</v>
      </c>
      <c r="AU858" s="219" t="s">
        <v>85</v>
      </c>
      <c r="AV858" s="13" t="s">
        <v>87</v>
      </c>
      <c r="AW858" s="13" t="s">
        <v>33</v>
      </c>
      <c r="AX858" s="13" t="s">
        <v>85</v>
      </c>
      <c r="AY858" s="219" t="s">
        <v>223</v>
      </c>
    </row>
    <row r="859" spans="1:65" s="2" customFormat="1" ht="24.2" customHeight="1">
      <c r="A859" s="34"/>
      <c r="B859" s="35"/>
      <c r="C859" s="185" t="s">
        <v>1157</v>
      </c>
      <c r="D859" s="185" t="s">
        <v>224</v>
      </c>
      <c r="E859" s="186" t="s">
        <v>1158</v>
      </c>
      <c r="F859" s="187" t="s">
        <v>1159</v>
      </c>
      <c r="G859" s="188" t="s">
        <v>142</v>
      </c>
      <c r="H859" s="189">
        <v>24</v>
      </c>
      <c r="I859" s="190"/>
      <c r="J859" s="191">
        <f>ROUND(I859*H859,2)</f>
        <v>0</v>
      </c>
      <c r="K859" s="187" t="s">
        <v>228</v>
      </c>
      <c r="L859" s="39"/>
      <c r="M859" s="192" t="s">
        <v>1</v>
      </c>
      <c r="N859" s="193" t="s">
        <v>43</v>
      </c>
      <c r="O859" s="71"/>
      <c r="P859" s="194">
        <f>O859*H859</f>
        <v>0</v>
      </c>
      <c r="Q859" s="194">
        <v>4.3400000000000001E-3</v>
      </c>
      <c r="R859" s="194">
        <f>Q859*H859</f>
        <v>0.10416</v>
      </c>
      <c r="S859" s="194">
        <v>0</v>
      </c>
      <c r="T859" s="195">
        <f>S859*H859</f>
        <v>0</v>
      </c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R859" s="196" t="s">
        <v>318</v>
      </c>
      <c r="AT859" s="196" t="s">
        <v>224</v>
      </c>
      <c r="AU859" s="196" t="s">
        <v>85</v>
      </c>
      <c r="AY859" s="17" t="s">
        <v>223</v>
      </c>
      <c r="BE859" s="197">
        <f>IF(N859="základní",J859,0)</f>
        <v>0</v>
      </c>
      <c r="BF859" s="197">
        <f>IF(N859="snížená",J859,0)</f>
        <v>0</v>
      </c>
      <c r="BG859" s="197">
        <f>IF(N859="zákl. přenesená",J859,0)</f>
        <v>0</v>
      </c>
      <c r="BH859" s="197">
        <f>IF(N859="sníž. přenesená",J859,0)</f>
        <v>0</v>
      </c>
      <c r="BI859" s="197">
        <f>IF(N859="nulová",J859,0)</f>
        <v>0</v>
      </c>
      <c r="BJ859" s="17" t="s">
        <v>85</v>
      </c>
      <c r="BK859" s="197">
        <f>ROUND(I859*H859,2)</f>
        <v>0</v>
      </c>
      <c r="BL859" s="17" t="s">
        <v>318</v>
      </c>
      <c r="BM859" s="196" t="s">
        <v>1160</v>
      </c>
    </row>
    <row r="860" spans="1:65" s="12" customFormat="1" ht="11.25">
      <c r="B860" s="198"/>
      <c r="C860" s="199"/>
      <c r="D860" s="200" t="s">
        <v>231</v>
      </c>
      <c r="E860" s="201" t="s">
        <v>1</v>
      </c>
      <c r="F860" s="202" t="s">
        <v>990</v>
      </c>
      <c r="G860" s="199"/>
      <c r="H860" s="201" t="s">
        <v>1</v>
      </c>
      <c r="I860" s="203"/>
      <c r="J860" s="199"/>
      <c r="K860" s="199"/>
      <c r="L860" s="204"/>
      <c r="M860" s="205"/>
      <c r="N860" s="206"/>
      <c r="O860" s="206"/>
      <c r="P860" s="206"/>
      <c r="Q860" s="206"/>
      <c r="R860" s="206"/>
      <c r="S860" s="206"/>
      <c r="T860" s="207"/>
      <c r="AT860" s="208" t="s">
        <v>231</v>
      </c>
      <c r="AU860" s="208" t="s">
        <v>85</v>
      </c>
      <c r="AV860" s="12" t="s">
        <v>85</v>
      </c>
      <c r="AW860" s="12" t="s">
        <v>33</v>
      </c>
      <c r="AX860" s="12" t="s">
        <v>78</v>
      </c>
      <c r="AY860" s="208" t="s">
        <v>223</v>
      </c>
    </row>
    <row r="861" spans="1:65" s="13" customFormat="1" ht="11.25">
      <c r="B861" s="209"/>
      <c r="C861" s="210"/>
      <c r="D861" s="200" t="s">
        <v>231</v>
      </c>
      <c r="E861" s="211" t="s">
        <v>1</v>
      </c>
      <c r="F861" s="212" t="s">
        <v>1161</v>
      </c>
      <c r="G861" s="210"/>
      <c r="H861" s="213">
        <v>24</v>
      </c>
      <c r="I861" s="214"/>
      <c r="J861" s="210"/>
      <c r="K861" s="210"/>
      <c r="L861" s="215"/>
      <c r="M861" s="216"/>
      <c r="N861" s="217"/>
      <c r="O861" s="217"/>
      <c r="P861" s="217"/>
      <c r="Q861" s="217"/>
      <c r="R861" s="217"/>
      <c r="S861" s="217"/>
      <c r="T861" s="218"/>
      <c r="AT861" s="219" t="s">
        <v>231</v>
      </c>
      <c r="AU861" s="219" t="s">
        <v>85</v>
      </c>
      <c r="AV861" s="13" t="s">
        <v>87</v>
      </c>
      <c r="AW861" s="13" t="s">
        <v>33</v>
      </c>
      <c r="AX861" s="13" t="s">
        <v>85</v>
      </c>
      <c r="AY861" s="219" t="s">
        <v>223</v>
      </c>
    </row>
    <row r="862" spans="1:65" s="2" customFormat="1" ht="24.2" customHeight="1">
      <c r="A862" s="34"/>
      <c r="B862" s="35"/>
      <c r="C862" s="185" t="s">
        <v>1162</v>
      </c>
      <c r="D862" s="185" t="s">
        <v>224</v>
      </c>
      <c r="E862" s="186" t="s">
        <v>1163</v>
      </c>
      <c r="F862" s="187" t="s">
        <v>1164</v>
      </c>
      <c r="G862" s="188" t="s">
        <v>142</v>
      </c>
      <c r="H862" s="189">
        <v>22</v>
      </c>
      <c r="I862" s="190"/>
      <c r="J862" s="191">
        <f>ROUND(I862*H862,2)</f>
        <v>0</v>
      </c>
      <c r="K862" s="187" t="s">
        <v>228</v>
      </c>
      <c r="L862" s="39"/>
      <c r="M862" s="192" t="s">
        <v>1</v>
      </c>
      <c r="N862" s="193" t="s">
        <v>43</v>
      </c>
      <c r="O862" s="71"/>
      <c r="P862" s="194">
        <f>O862*H862</f>
        <v>0</v>
      </c>
      <c r="Q862" s="194">
        <v>3.47E-3</v>
      </c>
      <c r="R862" s="194">
        <f>Q862*H862</f>
        <v>7.6340000000000005E-2</v>
      </c>
      <c r="S862" s="194">
        <v>0</v>
      </c>
      <c r="T862" s="195">
        <f>S862*H862</f>
        <v>0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196" t="s">
        <v>318</v>
      </c>
      <c r="AT862" s="196" t="s">
        <v>224</v>
      </c>
      <c r="AU862" s="196" t="s">
        <v>85</v>
      </c>
      <c r="AY862" s="17" t="s">
        <v>223</v>
      </c>
      <c r="BE862" s="197">
        <f>IF(N862="základní",J862,0)</f>
        <v>0</v>
      </c>
      <c r="BF862" s="197">
        <f>IF(N862="snížená",J862,0)</f>
        <v>0</v>
      </c>
      <c r="BG862" s="197">
        <f>IF(N862="zákl. přenesená",J862,0)</f>
        <v>0</v>
      </c>
      <c r="BH862" s="197">
        <f>IF(N862="sníž. přenesená",J862,0)</f>
        <v>0</v>
      </c>
      <c r="BI862" s="197">
        <f>IF(N862="nulová",J862,0)</f>
        <v>0</v>
      </c>
      <c r="BJ862" s="17" t="s">
        <v>85</v>
      </c>
      <c r="BK862" s="197">
        <f>ROUND(I862*H862,2)</f>
        <v>0</v>
      </c>
      <c r="BL862" s="17" t="s">
        <v>318</v>
      </c>
      <c r="BM862" s="196" t="s">
        <v>1165</v>
      </c>
    </row>
    <row r="863" spans="1:65" s="12" customFormat="1" ht="11.25">
      <c r="B863" s="198"/>
      <c r="C863" s="199"/>
      <c r="D863" s="200" t="s">
        <v>231</v>
      </c>
      <c r="E863" s="201" t="s">
        <v>1</v>
      </c>
      <c r="F863" s="202" t="s">
        <v>988</v>
      </c>
      <c r="G863" s="199"/>
      <c r="H863" s="201" t="s">
        <v>1</v>
      </c>
      <c r="I863" s="203"/>
      <c r="J863" s="199"/>
      <c r="K863" s="199"/>
      <c r="L863" s="204"/>
      <c r="M863" s="205"/>
      <c r="N863" s="206"/>
      <c r="O863" s="206"/>
      <c r="P863" s="206"/>
      <c r="Q863" s="206"/>
      <c r="R863" s="206"/>
      <c r="S863" s="206"/>
      <c r="T863" s="207"/>
      <c r="AT863" s="208" t="s">
        <v>231</v>
      </c>
      <c r="AU863" s="208" t="s">
        <v>85</v>
      </c>
      <c r="AV863" s="12" t="s">
        <v>85</v>
      </c>
      <c r="AW863" s="12" t="s">
        <v>33</v>
      </c>
      <c r="AX863" s="12" t="s">
        <v>78</v>
      </c>
      <c r="AY863" s="208" t="s">
        <v>223</v>
      </c>
    </row>
    <row r="864" spans="1:65" s="13" customFormat="1" ht="11.25">
      <c r="B864" s="209"/>
      <c r="C864" s="210"/>
      <c r="D864" s="200" t="s">
        <v>231</v>
      </c>
      <c r="E864" s="211" t="s">
        <v>1</v>
      </c>
      <c r="F864" s="212" t="s">
        <v>1166</v>
      </c>
      <c r="G864" s="210"/>
      <c r="H864" s="213">
        <v>22</v>
      </c>
      <c r="I864" s="214"/>
      <c r="J864" s="210"/>
      <c r="K864" s="210"/>
      <c r="L864" s="215"/>
      <c r="M864" s="216"/>
      <c r="N864" s="217"/>
      <c r="O864" s="217"/>
      <c r="P864" s="217"/>
      <c r="Q864" s="217"/>
      <c r="R864" s="217"/>
      <c r="S864" s="217"/>
      <c r="T864" s="218"/>
      <c r="AT864" s="219" t="s">
        <v>231</v>
      </c>
      <c r="AU864" s="219" t="s">
        <v>85</v>
      </c>
      <c r="AV864" s="13" t="s">
        <v>87</v>
      </c>
      <c r="AW864" s="13" t="s">
        <v>33</v>
      </c>
      <c r="AX864" s="13" t="s">
        <v>85</v>
      </c>
      <c r="AY864" s="219" t="s">
        <v>223</v>
      </c>
    </row>
    <row r="865" spans="1:65" s="2" customFormat="1" ht="24.2" customHeight="1">
      <c r="A865" s="34"/>
      <c r="B865" s="35"/>
      <c r="C865" s="185" t="s">
        <v>1167</v>
      </c>
      <c r="D865" s="185" t="s">
        <v>224</v>
      </c>
      <c r="E865" s="186" t="s">
        <v>1168</v>
      </c>
      <c r="F865" s="187" t="s">
        <v>1169</v>
      </c>
      <c r="G865" s="188" t="s">
        <v>142</v>
      </c>
      <c r="H865" s="189">
        <v>111.5</v>
      </c>
      <c r="I865" s="190"/>
      <c r="J865" s="191">
        <f>ROUND(I865*H865,2)</f>
        <v>0</v>
      </c>
      <c r="K865" s="187" t="s">
        <v>228</v>
      </c>
      <c r="L865" s="39"/>
      <c r="M865" s="192" t="s">
        <v>1</v>
      </c>
      <c r="N865" s="193" t="s">
        <v>43</v>
      </c>
      <c r="O865" s="71"/>
      <c r="P865" s="194">
        <f>O865*H865</f>
        <v>0</v>
      </c>
      <c r="Q865" s="194">
        <v>2.97E-3</v>
      </c>
      <c r="R865" s="194">
        <f>Q865*H865</f>
        <v>0.33115499999999998</v>
      </c>
      <c r="S865" s="194">
        <v>0</v>
      </c>
      <c r="T865" s="195">
        <f>S865*H865</f>
        <v>0</v>
      </c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R865" s="196" t="s">
        <v>318</v>
      </c>
      <c r="AT865" s="196" t="s">
        <v>224</v>
      </c>
      <c r="AU865" s="196" t="s">
        <v>85</v>
      </c>
      <c r="AY865" s="17" t="s">
        <v>223</v>
      </c>
      <c r="BE865" s="197">
        <f>IF(N865="základní",J865,0)</f>
        <v>0</v>
      </c>
      <c r="BF865" s="197">
        <f>IF(N865="snížená",J865,0)</f>
        <v>0</v>
      </c>
      <c r="BG865" s="197">
        <f>IF(N865="zákl. přenesená",J865,0)</f>
        <v>0</v>
      </c>
      <c r="BH865" s="197">
        <f>IF(N865="sníž. přenesená",J865,0)</f>
        <v>0</v>
      </c>
      <c r="BI865" s="197">
        <f>IF(N865="nulová",J865,0)</f>
        <v>0</v>
      </c>
      <c r="BJ865" s="17" t="s">
        <v>85</v>
      </c>
      <c r="BK865" s="197">
        <f>ROUND(I865*H865,2)</f>
        <v>0</v>
      </c>
      <c r="BL865" s="17" t="s">
        <v>318</v>
      </c>
      <c r="BM865" s="196" t="s">
        <v>1170</v>
      </c>
    </row>
    <row r="866" spans="1:65" s="12" customFormat="1" ht="11.25">
      <c r="B866" s="198"/>
      <c r="C866" s="199"/>
      <c r="D866" s="200" t="s">
        <v>231</v>
      </c>
      <c r="E866" s="201" t="s">
        <v>1</v>
      </c>
      <c r="F866" s="202" t="s">
        <v>982</v>
      </c>
      <c r="G866" s="199"/>
      <c r="H866" s="201" t="s">
        <v>1</v>
      </c>
      <c r="I866" s="203"/>
      <c r="J866" s="199"/>
      <c r="K866" s="199"/>
      <c r="L866" s="204"/>
      <c r="M866" s="205"/>
      <c r="N866" s="206"/>
      <c r="O866" s="206"/>
      <c r="P866" s="206"/>
      <c r="Q866" s="206"/>
      <c r="R866" s="206"/>
      <c r="S866" s="206"/>
      <c r="T866" s="207"/>
      <c r="AT866" s="208" t="s">
        <v>231</v>
      </c>
      <c r="AU866" s="208" t="s">
        <v>85</v>
      </c>
      <c r="AV866" s="12" t="s">
        <v>85</v>
      </c>
      <c r="AW866" s="12" t="s">
        <v>33</v>
      </c>
      <c r="AX866" s="12" t="s">
        <v>78</v>
      </c>
      <c r="AY866" s="208" t="s">
        <v>223</v>
      </c>
    </row>
    <row r="867" spans="1:65" s="13" customFormat="1" ht="11.25">
      <c r="B867" s="209"/>
      <c r="C867" s="210"/>
      <c r="D867" s="200" t="s">
        <v>231</v>
      </c>
      <c r="E867" s="211" t="s">
        <v>1</v>
      </c>
      <c r="F867" s="212" t="s">
        <v>1171</v>
      </c>
      <c r="G867" s="210"/>
      <c r="H867" s="213">
        <v>111.5</v>
      </c>
      <c r="I867" s="214"/>
      <c r="J867" s="210"/>
      <c r="K867" s="210"/>
      <c r="L867" s="215"/>
      <c r="M867" s="216"/>
      <c r="N867" s="217"/>
      <c r="O867" s="217"/>
      <c r="P867" s="217"/>
      <c r="Q867" s="217"/>
      <c r="R867" s="217"/>
      <c r="S867" s="217"/>
      <c r="T867" s="218"/>
      <c r="AT867" s="219" t="s">
        <v>231</v>
      </c>
      <c r="AU867" s="219" t="s">
        <v>85</v>
      </c>
      <c r="AV867" s="13" t="s">
        <v>87</v>
      </c>
      <c r="AW867" s="13" t="s">
        <v>33</v>
      </c>
      <c r="AX867" s="13" t="s">
        <v>85</v>
      </c>
      <c r="AY867" s="219" t="s">
        <v>223</v>
      </c>
    </row>
    <row r="868" spans="1:65" s="2" customFormat="1" ht="24.2" customHeight="1">
      <c r="A868" s="34"/>
      <c r="B868" s="35"/>
      <c r="C868" s="185" t="s">
        <v>1172</v>
      </c>
      <c r="D868" s="185" t="s">
        <v>224</v>
      </c>
      <c r="E868" s="186" t="s">
        <v>1173</v>
      </c>
      <c r="F868" s="187" t="s">
        <v>1174</v>
      </c>
      <c r="G868" s="188" t="s">
        <v>142</v>
      </c>
      <c r="H868" s="189">
        <v>106.5</v>
      </c>
      <c r="I868" s="190"/>
      <c r="J868" s="191">
        <f>ROUND(I868*H868,2)</f>
        <v>0</v>
      </c>
      <c r="K868" s="187" t="s">
        <v>228</v>
      </c>
      <c r="L868" s="39"/>
      <c r="M868" s="192" t="s">
        <v>1</v>
      </c>
      <c r="N868" s="193" t="s">
        <v>43</v>
      </c>
      <c r="O868" s="71"/>
      <c r="P868" s="194">
        <f>O868*H868</f>
        <v>0</v>
      </c>
      <c r="Q868" s="194">
        <v>2.8300000000000001E-3</v>
      </c>
      <c r="R868" s="194">
        <f>Q868*H868</f>
        <v>0.30139500000000002</v>
      </c>
      <c r="S868" s="194">
        <v>0</v>
      </c>
      <c r="T868" s="195">
        <f>S868*H868</f>
        <v>0</v>
      </c>
      <c r="U868" s="34"/>
      <c r="V868" s="34"/>
      <c r="W868" s="34"/>
      <c r="X868" s="34"/>
      <c r="Y868" s="34"/>
      <c r="Z868" s="34"/>
      <c r="AA868" s="34"/>
      <c r="AB868" s="34"/>
      <c r="AC868" s="34"/>
      <c r="AD868" s="34"/>
      <c r="AE868" s="34"/>
      <c r="AR868" s="196" t="s">
        <v>318</v>
      </c>
      <c r="AT868" s="196" t="s">
        <v>224</v>
      </c>
      <c r="AU868" s="196" t="s">
        <v>85</v>
      </c>
      <c r="AY868" s="17" t="s">
        <v>223</v>
      </c>
      <c r="BE868" s="197">
        <f>IF(N868="základní",J868,0)</f>
        <v>0</v>
      </c>
      <c r="BF868" s="197">
        <f>IF(N868="snížená",J868,0)</f>
        <v>0</v>
      </c>
      <c r="BG868" s="197">
        <f>IF(N868="zákl. přenesená",J868,0)</f>
        <v>0</v>
      </c>
      <c r="BH868" s="197">
        <f>IF(N868="sníž. přenesená",J868,0)</f>
        <v>0</v>
      </c>
      <c r="BI868" s="197">
        <f>IF(N868="nulová",J868,0)</f>
        <v>0</v>
      </c>
      <c r="BJ868" s="17" t="s">
        <v>85</v>
      </c>
      <c r="BK868" s="197">
        <f>ROUND(I868*H868,2)</f>
        <v>0</v>
      </c>
      <c r="BL868" s="17" t="s">
        <v>318</v>
      </c>
      <c r="BM868" s="196" t="s">
        <v>1175</v>
      </c>
    </row>
    <row r="869" spans="1:65" s="12" customFormat="1" ht="11.25">
      <c r="B869" s="198"/>
      <c r="C869" s="199"/>
      <c r="D869" s="200" t="s">
        <v>231</v>
      </c>
      <c r="E869" s="201" t="s">
        <v>1</v>
      </c>
      <c r="F869" s="202" t="s">
        <v>986</v>
      </c>
      <c r="G869" s="199"/>
      <c r="H869" s="201" t="s">
        <v>1</v>
      </c>
      <c r="I869" s="203"/>
      <c r="J869" s="199"/>
      <c r="K869" s="199"/>
      <c r="L869" s="204"/>
      <c r="M869" s="205"/>
      <c r="N869" s="206"/>
      <c r="O869" s="206"/>
      <c r="P869" s="206"/>
      <c r="Q869" s="206"/>
      <c r="R869" s="206"/>
      <c r="S869" s="206"/>
      <c r="T869" s="207"/>
      <c r="AT869" s="208" t="s">
        <v>231</v>
      </c>
      <c r="AU869" s="208" t="s">
        <v>85</v>
      </c>
      <c r="AV869" s="12" t="s">
        <v>85</v>
      </c>
      <c r="AW869" s="12" t="s">
        <v>33</v>
      </c>
      <c r="AX869" s="12" t="s">
        <v>78</v>
      </c>
      <c r="AY869" s="208" t="s">
        <v>223</v>
      </c>
    </row>
    <row r="870" spans="1:65" s="13" customFormat="1" ht="11.25">
      <c r="B870" s="209"/>
      <c r="C870" s="210"/>
      <c r="D870" s="200" t="s">
        <v>231</v>
      </c>
      <c r="E870" s="211" t="s">
        <v>1</v>
      </c>
      <c r="F870" s="212" t="s">
        <v>1176</v>
      </c>
      <c r="G870" s="210"/>
      <c r="H870" s="213">
        <v>106.5</v>
      </c>
      <c r="I870" s="214"/>
      <c r="J870" s="210"/>
      <c r="K870" s="210"/>
      <c r="L870" s="215"/>
      <c r="M870" s="216"/>
      <c r="N870" s="217"/>
      <c r="O870" s="217"/>
      <c r="P870" s="217"/>
      <c r="Q870" s="217"/>
      <c r="R870" s="217"/>
      <c r="S870" s="217"/>
      <c r="T870" s="218"/>
      <c r="AT870" s="219" t="s">
        <v>231</v>
      </c>
      <c r="AU870" s="219" t="s">
        <v>85</v>
      </c>
      <c r="AV870" s="13" t="s">
        <v>87</v>
      </c>
      <c r="AW870" s="13" t="s">
        <v>33</v>
      </c>
      <c r="AX870" s="13" t="s">
        <v>85</v>
      </c>
      <c r="AY870" s="219" t="s">
        <v>223</v>
      </c>
    </row>
    <row r="871" spans="1:65" s="2" customFormat="1" ht="24.2" customHeight="1">
      <c r="A871" s="34"/>
      <c r="B871" s="35"/>
      <c r="C871" s="185" t="s">
        <v>1177</v>
      </c>
      <c r="D871" s="185" t="s">
        <v>224</v>
      </c>
      <c r="E871" s="186" t="s">
        <v>1178</v>
      </c>
      <c r="F871" s="187" t="s">
        <v>1179</v>
      </c>
      <c r="G871" s="188" t="s">
        <v>142</v>
      </c>
      <c r="H871" s="189">
        <v>38</v>
      </c>
      <c r="I871" s="190"/>
      <c r="J871" s="191">
        <f>ROUND(I871*H871,2)</f>
        <v>0</v>
      </c>
      <c r="K871" s="187" t="s">
        <v>228</v>
      </c>
      <c r="L871" s="39"/>
      <c r="M871" s="192" t="s">
        <v>1</v>
      </c>
      <c r="N871" s="193" t="s">
        <v>43</v>
      </c>
      <c r="O871" s="71"/>
      <c r="P871" s="194">
        <f>O871*H871</f>
        <v>0</v>
      </c>
      <c r="Q871" s="194">
        <v>2.9099999999999998E-3</v>
      </c>
      <c r="R871" s="194">
        <f>Q871*H871</f>
        <v>0.11058</v>
      </c>
      <c r="S871" s="194">
        <v>0</v>
      </c>
      <c r="T871" s="195">
        <f>S871*H871</f>
        <v>0</v>
      </c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R871" s="196" t="s">
        <v>318</v>
      </c>
      <c r="AT871" s="196" t="s">
        <v>224</v>
      </c>
      <c r="AU871" s="196" t="s">
        <v>85</v>
      </c>
      <c r="AY871" s="17" t="s">
        <v>223</v>
      </c>
      <c r="BE871" s="197">
        <f>IF(N871="základní",J871,0)</f>
        <v>0</v>
      </c>
      <c r="BF871" s="197">
        <f>IF(N871="snížená",J871,0)</f>
        <v>0</v>
      </c>
      <c r="BG871" s="197">
        <f>IF(N871="zákl. přenesená",J871,0)</f>
        <v>0</v>
      </c>
      <c r="BH871" s="197">
        <f>IF(N871="sníž. přenesená",J871,0)</f>
        <v>0</v>
      </c>
      <c r="BI871" s="197">
        <f>IF(N871="nulová",J871,0)</f>
        <v>0</v>
      </c>
      <c r="BJ871" s="17" t="s">
        <v>85</v>
      </c>
      <c r="BK871" s="197">
        <f>ROUND(I871*H871,2)</f>
        <v>0</v>
      </c>
      <c r="BL871" s="17" t="s">
        <v>318</v>
      </c>
      <c r="BM871" s="196" t="s">
        <v>1180</v>
      </c>
    </row>
    <row r="872" spans="1:65" s="12" customFormat="1" ht="11.25">
      <c r="B872" s="198"/>
      <c r="C872" s="199"/>
      <c r="D872" s="200" t="s">
        <v>231</v>
      </c>
      <c r="E872" s="201" t="s">
        <v>1</v>
      </c>
      <c r="F872" s="202" t="s">
        <v>1181</v>
      </c>
      <c r="G872" s="199"/>
      <c r="H872" s="201" t="s">
        <v>1</v>
      </c>
      <c r="I872" s="203"/>
      <c r="J872" s="199"/>
      <c r="K872" s="199"/>
      <c r="L872" s="204"/>
      <c r="M872" s="205"/>
      <c r="N872" s="206"/>
      <c r="O872" s="206"/>
      <c r="P872" s="206"/>
      <c r="Q872" s="206"/>
      <c r="R872" s="206"/>
      <c r="S872" s="206"/>
      <c r="T872" s="207"/>
      <c r="AT872" s="208" t="s">
        <v>231</v>
      </c>
      <c r="AU872" s="208" t="s">
        <v>85</v>
      </c>
      <c r="AV872" s="12" t="s">
        <v>85</v>
      </c>
      <c r="AW872" s="12" t="s">
        <v>33</v>
      </c>
      <c r="AX872" s="12" t="s">
        <v>78</v>
      </c>
      <c r="AY872" s="208" t="s">
        <v>223</v>
      </c>
    </row>
    <row r="873" spans="1:65" s="13" customFormat="1" ht="11.25">
      <c r="B873" s="209"/>
      <c r="C873" s="210"/>
      <c r="D873" s="200" t="s">
        <v>231</v>
      </c>
      <c r="E873" s="211" t="s">
        <v>1</v>
      </c>
      <c r="F873" s="212" t="s">
        <v>1182</v>
      </c>
      <c r="G873" s="210"/>
      <c r="H873" s="213">
        <v>38</v>
      </c>
      <c r="I873" s="214"/>
      <c r="J873" s="210"/>
      <c r="K873" s="210"/>
      <c r="L873" s="215"/>
      <c r="M873" s="216"/>
      <c r="N873" s="217"/>
      <c r="O873" s="217"/>
      <c r="P873" s="217"/>
      <c r="Q873" s="217"/>
      <c r="R873" s="217"/>
      <c r="S873" s="217"/>
      <c r="T873" s="218"/>
      <c r="AT873" s="219" t="s">
        <v>231</v>
      </c>
      <c r="AU873" s="219" t="s">
        <v>85</v>
      </c>
      <c r="AV873" s="13" t="s">
        <v>87</v>
      </c>
      <c r="AW873" s="13" t="s">
        <v>33</v>
      </c>
      <c r="AX873" s="13" t="s">
        <v>85</v>
      </c>
      <c r="AY873" s="219" t="s">
        <v>223</v>
      </c>
    </row>
    <row r="874" spans="1:65" s="2" customFormat="1" ht="24.2" customHeight="1">
      <c r="A874" s="34"/>
      <c r="B874" s="35"/>
      <c r="C874" s="185" t="s">
        <v>1183</v>
      </c>
      <c r="D874" s="185" t="s">
        <v>224</v>
      </c>
      <c r="E874" s="186" t="s">
        <v>1184</v>
      </c>
      <c r="F874" s="187" t="s">
        <v>1185</v>
      </c>
      <c r="G874" s="188" t="s">
        <v>321</v>
      </c>
      <c r="H874" s="189">
        <v>5</v>
      </c>
      <c r="I874" s="190"/>
      <c r="J874" s="191">
        <f>ROUND(I874*H874,2)</f>
        <v>0</v>
      </c>
      <c r="K874" s="187" t="s">
        <v>228</v>
      </c>
      <c r="L874" s="39"/>
      <c r="M874" s="192" t="s">
        <v>1</v>
      </c>
      <c r="N874" s="193" t="s">
        <v>43</v>
      </c>
      <c r="O874" s="71"/>
      <c r="P874" s="194">
        <f>O874*H874</f>
        <v>0</v>
      </c>
      <c r="Q874" s="194">
        <v>9.0799999999999995E-3</v>
      </c>
      <c r="R874" s="194">
        <f>Q874*H874</f>
        <v>4.5399999999999996E-2</v>
      </c>
      <c r="S874" s="194">
        <v>0</v>
      </c>
      <c r="T874" s="195">
        <f>S874*H874</f>
        <v>0</v>
      </c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R874" s="196" t="s">
        <v>318</v>
      </c>
      <c r="AT874" s="196" t="s">
        <v>224</v>
      </c>
      <c r="AU874" s="196" t="s">
        <v>85</v>
      </c>
      <c r="AY874" s="17" t="s">
        <v>223</v>
      </c>
      <c r="BE874" s="197">
        <f>IF(N874="základní",J874,0)</f>
        <v>0</v>
      </c>
      <c r="BF874" s="197">
        <f>IF(N874="snížená",J874,0)</f>
        <v>0</v>
      </c>
      <c r="BG874" s="197">
        <f>IF(N874="zákl. přenesená",J874,0)</f>
        <v>0</v>
      </c>
      <c r="BH874" s="197">
        <f>IF(N874="sníž. přenesená",J874,0)</f>
        <v>0</v>
      </c>
      <c r="BI874" s="197">
        <f>IF(N874="nulová",J874,0)</f>
        <v>0</v>
      </c>
      <c r="BJ874" s="17" t="s">
        <v>85</v>
      </c>
      <c r="BK874" s="197">
        <f>ROUND(I874*H874,2)</f>
        <v>0</v>
      </c>
      <c r="BL874" s="17" t="s">
        <v>318</v>
      </c>
      <c r="BM874" s="196" t="s">
        <v>1186</v>
      </c>
    </row>
    <row r="875" spans="1:65" s="12" customFormat="1" ht="11.25">
      <c r="B875" s="198"/>
      <c r="C875" s="199"/>
      <c r="D875" s="200" t="s">
        <v>231</v>
      </c>
      <c r="E875" s="201" t="s">
        <v>1</v>
      </c>
      <c r="F875" s="202" t="s">
        <v>1187</v>
      </c>
      <c r="G875" s="199"/>
      <c r="H875" s="201" t="s">
        <v>1</v>
      </c>
      <c r="I875" s="203"/>
      <c r="J875" s="199"/>
      <c r="K875" s="199"/>
      <c r="L875" s="204"/>
      <c r="M875" s="205"/>
      <c r="N875" s="206"/>
      <c r="O875" s="206"/>
      <c r="P875" s="206"/>
      <c r="Q875" s="206"/>
      <c r="R875" s="206"/>
      <c r="S875" s="206"/>
      <c r="T875" s="207"/>
      <c r="AT875" s="208" t="s">
        <v>231</v>
      </c>
      <c r="AU875" s="208" t="s">
        <v>85</v>
      </c>
      <c r="AV875" s="12" t="s">
        <v>85</v>
      </c>
      <c r="AW875" s="12" t="s">
        <v>33</v>
      </c>
      <c r="AX875" s="12" t="s">
        <v>78</v>
      </c>
      <c r="AY875" s="208" t="s">
        <v>223</v>
      </c>
    </row>
    <row r="876" spans="1:65" s="13" customFormat="1" ht="11.25">
      <c r="B876" s="209"/>
      <c r="C876" s="210"/>
      <c r="D876" s="200" t="s">
        <v>231</v>
      </c>
      <c r="E876" s="211" t="s">
        <v>1</v>
      </c>
      <c r="F876" s="212" t="s">
        <v>250</v>
      </c>
      <c r="G876" s="210"/>
      <c r="H876" s="213">
        <v>5</v>
      </c>
      <c r="I876" s="214"/>
      <c r="J876" s="210"/>
      <c r="K876" s="210"/>
      <c r="L876" s="215"/>
      <c r="M876" s="216"/>
      <c r="N876" s="217"/>
      <c r="O876" s="217"/>
      <c r="P876" s="217"/>
      <c r="Q876" s="217"/>
      <c r="R876" s="217"/>
      <c r="S876" s="217"/>
      <c r="T876" s="218"/>
      <c r="AT876" s="219" t="s">
        <v>231</v>
      </c>
      <c r="AU876" s="219" t="s">
        <v>85</v>
      </c>
      <c r="AV876" s="13" t="s">
        <v>87</v>
      </c>
      <c r="AW876" s="13" t="s">
        <v>33</v>
      </c>
      <c r="AX876" s="13" t="s">
        <v>85</v>
      </c>
      <c r="AY876" s="219" t="s">
        <v>223</v>
      </c>
    </row>
    <row r="877" spans="1:65" s="2" customFormat="1" ht="24.2" customHeight="1">
      <c r="A877" s="34"/>
      <c r="B877" s="35"/>
      <c r="C877" s="185" t="s">
        <v>1188</v>
      </c>
      <c r="D877" s="185" t="s">
        <v>224</v>
      </c>
      <c r="E877" s="186" t="s">
        <v>1189</v>
      </c>
      <c r="F877" s="187" t="s">
        <v>1190</v>
      </c>
      <c r="G877" s="188" t="s">
        <v>142</v>
      </c>
      <c r="H877" s="189">
        <v>111.5</v>
      </c>
      <c r="I877" s="190"/>
      <c r="J877" s="191">
        <f>ROUND(I877*H877,2)</f>
        <v>0</v>
      </c>
      <c r="K877" s="187" t="s">
        <v>228</v>
      </c>
      <c r="L877" s="39"/>
      <c r="M877" s="192" t="s">
        <v>1</v>
      </c>
      <c r="N877" s="193" t="s">
        <v>43</v>
      </c>
      <c r="O877" s="71"/>
      <c r="P877" s="194">
        <f>O877*H877</f>
        <v>0</v>
      </c>
      <c r="Q877" s="194">
        <v>1.6900000000000001E-3</v>
      </c>
      <c r="R877" s="194">
        <f>Q877*H877</f>
        <v>0.18843500000000002</v>
      </c>
      <c r="S877" s="194">
        <v>0</v>
      </c>
      <c r="T877" s="195">
        <f>S877*H877</f>
        <v>0</v>
      </c>
      <c r="U877" s="34"/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  <c r="AR877" s="196" t="s">
        <v>318</v>
      </c>
      <c r="AT877" s="196" t="s">
        <v>224</v>
      </c>
      <c r="AU877" s="196" t="s">
        <v>85</v>
      </c>
      <c r="AY877" s="17" t="s">
        <v>223</v>
      </c>
      <c r="BE877" s="197">
        <f>IF(N877="základní",J877,0)</f>
        <v>0</v>
      </c>
      <c r="BF877" s="197">
        <f>IF(N877="snížená",J877,0)</f>
        <v>0</v>
      </c>
      <c r="BG877" s="197">
        <f>IF(N877="zákl. přenesená",J877,0)</f>
        <v>0</v>
      </c>
      <c r="BH877" s="197">
        <f>IF(N877="sníž. přenesená",J877,0)</f>
        <v>0</v>
      </c>
      <c r="BI877" s="197">
        <f>IF(N877="nulová",J877,0)</f>
        <v>0</v>
      </c>
      <c r="BJ877" s="17" t="s">
        <v>85</v>
      </c>
      <c r="BK877" s="197">
        <f>ROUND(I877*H877,2)</f>
        <v>0</v>
      </c>
      <c r="BL877" s="17" t="s">
        <v>318</v>
      </c>
      <c r="BM877" s="196" t="s">
        <v>1191</v>
      </c>
    </row>
    <row r="878" spans="1:65" s="12" customFormat="1" ht="11.25">
      <c r="B878" s="198"/>
      <c r="C878" s="199"/>
      <c r="D878" s="200" t="s">
        <v>231</v>
      </c>
      <c r="E878" s="201" t="s">
        <v>1</v>
      </c>
      <c r="F878" s="202" t="s">
        <v>984</v>
      </c>
      <c r="G878" s="199"/>
      <c r="H878" s="201" t="s">
        <v>1</v>
      </c>
      <c r="I878" s="203"/>
      <c r="J878" s="199"/>
      <c r="K878" s="199"/>
      <c r="L878" s="204"/>
      <c r="M878" s="205"/>
      <c r="N878" s="206"/>
      <c r="O878" s="206"/>
      <c r="P878" s="206"/>
      <c r="Q878" s="206"/>
      <c r="R878" s="206"/>
      <c r="S878" s="206"/>
      <c r="T878" s="207"/>
      <c r="AT878" s="208" t="s">
        <v>231</v>
      </c>
      <c r="AU878" s="208" t="s">
        <v>85</v>
      </c>
      <c r="AV878" s="12" t="s">
        <v>85</v>
      </c>
      <c r="AW878" s="12" t="s">
        <v>33</v>
      </c>
      <c r="AX878" s="12" t="s">
        <v>78</v>
      </c>
      <c r="AY878" s="208" t="s">
        <v>223</v>
      </c>
    </row>
    <row r="879" spans="1:65" s="13" customFormat="1" ht="11.25">
      <c r="B879" s="209"/>
      <c r="C879" s="210"/>
      <c r="D879" s="200" t="s">
        <v>231</v>
      </c>
      <c r="E879" s="211" t="s">
        <v>1</v>
      </c>
      <c r="F879" s="212" t="s">
        <v>1171</v>
      </c>
      <c r="G879" s="210"/>
      <c r="H879" s="213">
        <v>111.5</v>
      </c>
      <c r="I879" s="214"/>
      <c r="J879" s="210"/>
      <c r="K879" s="210"/>
      <c r="L879" s="215"/>
      <c r="M879" s="216"/>
      <c r="N879" s="217"/>
      <c r="O879" s="217"/>
      <c r="P879" s="217"/>
      <c r="Q879" s="217"/>
      <c r="R879" s="217"/>
      <c r="S879" s="217"/>
      <c r="T879" s="218"/>
      <c r="AT879" s="219" t="s">
        <v>231</v>
      </c>
      <c r="AU879" s="219" t="s">
        <v>85</v>
      </c>
      <c r="AV879" s="13" t="s">
        <v>87</v>
      </c>
      <c r="AW879" s="13" t="s">
        <v>33</v>
      </c>
      <c r="AX879" s="13" t="s">
        <v>85</v>
      </c>
      <c r="AY879" s="219" t="s">
        <v>223</v>
      </c>
    </row>
    <row r="880" spans="1:65" s="2" customFormat="1" ht="24.2" customHeight="1">
      <c r="A880" s="34"/>
      <c r="B880" s="35"/>
      <c r="C880" s="185" t="s">
        <v>1192</v>
      </c>
      <c r="D880" s="185" t="s">
        <v>224</v>
      </c>
      <c r="E880" s="186" t="s">
        <v>1193</v>
      </c>
      <c r="F880" s="187" t="s">
        <v>1194</v>
      </c>
      <c r="G880" s="188" t="s">
        <v>142</v>
      </c>
      <c r="H880" s="189">
        <v>20</v>
      </c>
      <c r="I880" s="190"/>
      <c r="J880" s="191">
        <f>ROUND(I880*H880,2)</f>
        <v>0</v>
      </c>
      <c r="K880" s="187" t="s">
        <v>228</v>
      </c>
      <c r="L880" s="39"/>
      <c r="M880" s="192" t="s">
        <v>1</v>
      </c>
      <c r="N880" s="193" t="s">
        <v>43</v>
      </c>
      <c r="O880" s="71"/>
      <c r="P880" s="194">
        <f>O880*H880</f>
        <v>0</v>
      </c>
      <c r="Q880" s="194">
        <v>2.0999999999999999E-3</v>
      </c>
      <c r="R880" s="194">
        <f>Q880*H880</f>
        <v>4.1999999999999996E-2</v>
      </c>
      <c r="S880" s="194">
        <v>0</v>
      </c>
      <c r="T880" s="195">
        <f>S880*H880</f>
        <v>0</v>
      </c>
      <c r="U880" s="34"/>
      <c r="V880" s="34"/>
      <c r="W880" s="34"/>
      <c r="X880" s="34"/>
      <c r="Y880" s="34"/>
      <c r="Z880" s="34"/>
      <c r="AA880" s="34"/>
      <c r="AB880" s="34"/>
      <c r="AC880" s="34"/>
      <c r="AD880" s="34"/>
      <c r="AE880" s="34"/>
      <c r="AR880" s="196" t="s">
        <v>318</v>
      </c>
      <c r="AT880" s="196" t="s">
        <v>224</v>
      </c>
      <c r="AU880" s="196" t="s">
        <v>85</v>
      </c>
      <c r="AY880" s="17" t="s">
        <v>223</v>
      </c>
      <c r="BE880" s="197">
        <f>IF(N880="základní",J880,0)</f>
        <v>0</v>
      </c>
      <c r="BF880" s="197">
        <f>IF(N880="snížená",J880,0)</f>
        <v>0</v>
      </c>
      <c r="BG880" s="197">
        <f>IF(N880="zákl. přenesená",J880,0)</f>
        <v>0</v>
      </c>
      <c r="BH880" s="197">
        <f>IF(N880="sníž. přenesená",J880,0)</f>
        <v>0</v>
      </c>
      <c r="BI880" s="197">
        <f>IF(N880="nulová",J880,0)</f>
        <v>0</v>
      </c>
      <c r="BJ880" s="17" t="s">
        <v>85</v>
      </c>
      <c r="BK880" s="197">
        <f>ROUND(I880*H880,2)</f>
        <v>0</v>
      </c>
      <c r="BL880" s="17" t="s">
        <v>318</v>
      </c>
      <c r="BM880" s="196" t="s">
        <v>1195</v>
      </c>
    </row>
    <row r="881" spans="1:65" s="12" customFormat="1" ht="11.25">
      <c r="B881" s="198"/>
      <c r="C881" s="199"/>
      <c r="D881" s="200" t="s">
        <v>231</v>
      </c>
      <c r="E881" s="201" t="s">
        <v>1</v>
      </c>
      <c r="F881" s="202" t="s">
        <v>980</v>
      </c>
      <c r="G881" s="199"/>
      <c r="H881" s="201" t="s">
        <v>1</v>
      </c>
      <c r="I881" s="203"/>
      <c r="J881" s="199"/>
      <c r="K881" s="199"/>
      <c r="L881" s="204"/>
      <c r="M881" s="205"/>
      <c r="N881" s="206"/>
      <c r="O881" s="206"/>
      <c r="P881" s="206"/>
      <c r="Q881" s="206"/>
      <c r="R881" s="206"/>
      <c r="S881" s="206"/>
      <c r="T881" s="207"/>
      <c r="AT881" s="208" t="s">
        <v>231</v>
      </c>
      <c r="AU881" s="208" t="s">
        <v>85</v>
      </c>
      <c r="AV881" s="12" t="s">
        <v>85</v>
      </c>
      <c r="AW881" s="12" t="s">
        <v>33</v>
      </c>
      <c r="AX881" s="12" t="s">
        <v>78</v>
      </c>
      <c r="AY881" s="208" t="s">
        <v>223</v>
      </c>
    </row>
    <row r="882" spans="1:65" s="13" customFormat="1" ht="11.25">
      <c r="B882" s="209"/>
      <c r="C882" s="210"/>
      <c r="D882" s="200" t="s">
        <v>231</v>
      </c>
      <c r="E882" s="211" t="s">
        <v>1</v>
      </c>
      <c r="F882" s="212" t="s">
        <v>1196</v>
      </c>
      <c r="G882" s="210"/>
      <c r="H882" s="213">
        <v>20</v>
      </c>
      <c r="I882" s="214"/>
      <c r="J882" s="210"/>
      <c r="K882" s="210"/>
      <c r="L882" s="215"/>
      <c r="M882" s="216"/>
      <c r="N882" s="217"/>
      <c r="O882" s="217"/>
      <c r="P882" s="217"/>
      <c r="Q882" s="217"/>
      <c r="R882" s="217"/>
      <c r="S882" s="217"/>
      <c r="T882" s="218"/>
      <c r="AT882" s="219" t="s">
        <v>231</v>
      </c>
      <c r="AU882" s="219" t="s">
        <v>85</v>
      </c>
      <c r="AV882" s="13" t="s">
        <v>87</v>
      </c>
      <c r="AW882" s="13" t="s">
        <v>33</v>
      </c>
      <c r="AX882" s="13" t="s">
        <v>85</v>
      </c>
      <c r="AY882" s="219" t="s">
        <v>223</v>
      </c>
    </row>
    <row r="883" spans="1:65" s="2" customFormat="1" ht="24.2" customHeight="1">
      <c r="A883" s="34"/>
      <c r="B883" s="35"/>
      <c r="C883" s="185" t="s">
        <v>1197</v>
      </c>
      <c r="D883" s="185" t="s">
        <v>224</v>
      </c>
      <c r="E883" s="186" t="s">
        <v>1198</v>
      </c>
      <c r="F883" s="187" t="s">
        <v>1199</v>
      </c>
      <c r="G883" s="188" t="s">
        <v>874</v>
      </c>
      <c r="H883" s="256"/>
      <c r="I883" s="190"/>
      <c r="J883" s="191">
        <f>ROUND(I883*H883,2)</f>
        <v>0</v>
      </c>
      <c r="K883" s="187" t="s">
        <v>228</v>
      </c>
      <c r="L883" s="39"/>
      <c r="M883" s="192" t="s">
        <v>1</v>
      </c>
      <c r="N883" s="193" t="s">
        <v>43</v>
      </c>
      <c r="O883" s="71"/>
      <c r="P883" s="194">
        <f>O883*H883</f>
        <v>0</v>
      </c>
      <c r="Q883" s="194">
        <v>0</v>
      </c>
      <c r="R883" s="194">
        <f>Q883*H883</f>
        <v>0</v>
      </c>
      <c r="S883" s="194">
        <v>0</v>
      </c>
      <c r="T883" s="195">
        <f>S883*H883</f>
        <v>0</v>
      </c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R883" s="196" t="s">
        <v>318</v>
      </c>
      <c r="AT883" s="196" t="s">
        <v>224</v>
      </c>
      <c r="AU883" s="196" t="s">
        <v>85</v>
      </c>
      <c r="AY883" s="17" t="s">
        <v>223</v>
      </c>
      <c r="BE883" s="197">
        <f>IF(N883="základní",J883,0)</f>
        <v>0</v>
      </c>
      <c r="BF883" s="197">
        <f>IF(N883="snížená",J883,0)</f>
        <v>0</v>
      </c>
      <c r="BG883" s="197">
        <f>IF(N883="zákl. přenesená",J883,0)</f>
        <v>0</v>
      </c>
      <c r="BH883" s="197">
        <f>IF(N883="sníž. přenesená",J883,0)</f>
        <v>0</v>
      </c>
      <c r="BI883" s="197">
        <f>IF(N883="nulová",J883,0)</f>
        <v>0</v>
      </c>
      <c r="BJ883" s="17" t="s">
        <v>85</v>
      </c>
      <c r="BK883" s="197">
        <f>ROUND(I883*H883,2)</f>
        <v>0</v>
      </c>
      <c r="BL883" s="17" t="s">
        <v>318</v>
      </c>
      <c r="BM883" s="196" t="s">
        <v>1200</v>
      </c>
    </row>
    <row r="884" spans="1:65" s="11" customFormat="1" ht="25.9" customHeight="1">
      <c r="B884" s="171"/>
      <c r="C884" s="172"/>
      <c r="D884" s="173" t="s">
        <v>77</v>
      </c>
      <c r="E884" s="174" t="s">
        <v>1201</v>
      </c>
      <c r="F884" s="174" t="s">
        <v>1202</v>
      </c>
      <c r="G884" s="172"/>
      <c r="H884" s="172"/>
      <c r="I884" s="175"/>
      <c r="J884" s="176">
        <f>BK884</f>
        <v>0</v>
      </c>
      <c r="K884" s="172"/>
      <c r="L884" s="177"/>
      <c r="M884" s="178"/>
      <c r="N884" s="179"/>
      <c r="O884" s="179"/>
      <c r="P884" s="180">
        <f>SUM(P885:P889)</f>
        <v>0</v>
      </c>
      <c r="Q884" s="179"/>
      <c r="R884" s="180">
        <f>SUM(R885:R889)</f>
        <v>9.2995600000000012E-2</v>
      </c>
      <c r="S884" s="179"/>
      <c r="T884" s="181">
        <f>SUM(T885:T889)</f>
        <v>8.2673088400000001</v>
      </c>
      <c r="AR884" s="182" t="s">
        <v>87</v>
      </c>
      <c r="AT884" s="183" t="s">
        <v>77</v>
      </c>
      <c r="AU884" s="183" t="s">
        <v>78</v>
      </c>
      <c r="AY884" s="182" t="s">
        <v>223</v>
      </c>
      <c r="BK884" s="184">
        <f>SUM(BK885:BK889)</f>
        <v>0</v>
      </c>
    </row>
    <row r="885" spans="1:65" s="2" customFormat="1" ht="24.2" customHeight="1">
      <c r="A885" s="34"/>
      <c r="B885" s="35"/>
      <c r="C885" s="185" t="s">
        <v>1203</v>
      </c>
      <c r="D885" s="185" t="s">
        <v>224</v>
      </c>
      <c r="E885" s="186" t="s">
        <v>1204</v>
      </c>
      <c r="F885" s="187" t="s">
        <v>1205</v>
      </c>
      <c r="G885" s="188" t="s">
        <v>146</v>
      </c>
      <c r="H885" s="189">
        <v>464.97800000000001</v>
      </c>
      <c r="I885" s="190"/>
      <c r="J885" s="191">
        <f>ROUND(I885*H885,2)</f>
        <v>0</v>
      </c>
      <c r="K885" s="187" t="s">
        <v>228</v>
      </c>
      <c r="L885" s="39"/>
      <c r="M885" s="192" t="s">
        <v>1</v>
      </c>
      <c r="N885" s="193" t="s">
        <v>43</v>
      </c>
      <c r="O885" s="71"/>
      <c r="P885" s="194">
        <f>O885*H885</f>
        <v>0</v>
      </c>
      <c r="Q885" s="194">
        <v>2.0000000000000001E-4</v>
      </c>
      <c r="R885" s="194">
        <f>Q885*H885</f>
        <v>9.2995600000000012E-2</v>
      </c>
      <c r="S885" s="194">
        <v>1.7780000000000001E-2</v>
      </c>
      <c r="T885" s="195">
        <f>S885*H885</f>
        <v>8.2673088400000001</v>
      </c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R885" s="196" t="s">
        <v>318</v>
      </c>
      <c r="AT885" s="196" t="s">
        <v>224</v>
      </c>
      <c r="AU885" s="196" t="s">
        <v>85</v>
      </c>
      <c r="AY885" s="17" t="s">
        <v>223</v>
      </c>
      <c r="BE885" s="197">
        <f>IF(N885="základní",J885,0)</f>
        <v>0</v>
      </c>
      <c r="BF885" s="197">
        <f>IF(N885="snížená",J885,0)</f>
        <v>0</v>
      </c>
      <c r="BG885" s="197">
        <f>IF(N885="zákl. přenesená",J885,0)</f>
        <v>0</v>
      </c>
      <c r="BH885" s="197">
        <f>IF(N885="sníž. přenesená",J885,0)</f>
        <v>0</v>
      </c>
      <c r="BI885" s="197">
        <f>IF(N885="nulová",J885,0)</f>
        <v>0</v>
      </c>
      <c r="BJ885" s="17" t="s">
        <v>85</v>
      </c>
      <c r="BK885" s="197">
        <f>ROUND(I885*H885,2)</f>
        <v>0</v>
      </c>
      <c r="BL885" s="17" t="s">
        <v>318</v>
      </c>
      <c r="BM885" s="196" t="s">
        <v>1206</v>
      </c>
    </row>
    <row r="886" spans="1:65" s="13" customFormat="1" ht="11.25">
      <c r="B886" s="209"/>
      <c r="C886" s="210"/>
      <c r="D886" s="200" t="s">
        <v>231</v>
      </c>
      <c r="E886" s="211" t="s">
        <v>1</v>
      </c>
      <c r="F886" s="212" t="s">
        <v>173</v>
      </c>
      <c r="G886" s="210"/>
      <c r="H886" s="213">
        <v>464.97800000000001</v>
      </c>
      <c r="I886" s="214"/>
      <c r="J886" s="210"/>
      <c r="K886" s="210"/>
      <c r="L886" s="215"/>
      <c r="M886" s="216"/>
      <c r="N886" s="217"/>
      <c r="O886" s="217"/>
      <c r="P886" s="217"/>
      <c r="Q886" s="217"/>
      <c r="R886" s="217"/>
      <c r="S886" s="217"/>
      <c r="T886" s="218"/>
      <c r="AT886" s="219" t="s">
        <v>231</v>
      </c>
      <c r="AU886" s="219" t="s">
        <v>85</v>
      </c>
      <c r="AV886" s="13" t="s">
        <v>87</v>
      </c>
      <c r="AW886" s="13" t="s">
        <v>33</v>
      </c>
      <c r="AX886" s="13" t="s">
        <v>85</v>
      </c>
      <c r="AY886" s="219" t="s">
        <v>223</v>
      </c>
    </row>
    <row r="887" spans="1:65" s="2" customFormat="1" ht="24.2" customHeight="1">
      <c r="A887" s="34"/>
      <c r="B887" s="35"/>
      <c r="C887" s="185" t="s">
        <v>1207</v>
      </c>
      <c r="D887" s="185" t="s">
        <v>224</v>
      </c>
      <c r="E887" s="186" t="s">
        <v>1208</v>
      </c>
      <c r="F887" s="187" t="s">
        <v>1209</v>
      </c>
      <c r="G887" s="188" t="s">
        <v>146</v>
      </c>
      <c r="H887" s="189">
        <v>464.97800000000001</v>
      </c>
      <c r="I887" s="190"/>
      <c r="J887" s="191">
        <f>ROUND(I887*H887,2)</f>
        <v>0</v>
      </c>
      <c r="K887" s="187" t="s">
        <v>228</v>
      </c>
      <c r="L887" s="39"/>
      <c r="M887" s="192" t="s">
        <v>1</v>
      </c>
      <c r="N887" s="193" t="s">
        <v>43</v>
      </c>
      <c r="O887" s="71"/>
      <c r="P887" s="194">
        <f>O887*H887</f>
        <v>0</v>
      </c>
      <c r="Q887" s="194">
        <v>0</v>
      </c>
      <c r="R887" s="194">
        <f>Q887*H887</f>
        <v>0</v>
      </c>
      <c r="S887" s="194">
        <v>0</v>
      </c>
      <c r="T887" s="195">
        <f>S887*H887</f>
        <v>0</v>
      </c>
      <c r="U887" s="34"/>
      <c r="V887" s="34"/>
      <c r="W887" s="34"/>
      <c r="X887" s="34"/>
      <c r="Y887" s="34"/>
      <c r="Z887" s="34"/>
      <c r="AA887" s="34"/>
      <c r="AB887" s="34"/>
      <c r="AC887" s="34"/>
      <c r="AD887" s="34"/>
      <c r="AE887" s="34"/>
      <c r="AR887" s="196" t="s">
        <v>318</v>
      </c>
      <c r="AT887" s="196" t="s">
        <v>224</v>
      </c>
      <c r="AU887" s="196" t="s">
        <v>85</v>
      </c>
      <c r="AY887" s="17" t="s">
        <v>223</v>
      </c>
      <c r="BE887" s="197">
        <f>IF(N887="základní",J887,0)</f>
        <v>0</v>
      </c>
      <c r="BF887" s="197">
        <f>IF(N887="snížená",J887,0)</f>
        <v>0</v>
      </c>
      <c r="BG887" s="197">
        <f>IF(N887="zákl. přenesená",J887,0)</f>
        <v>0</v>
      </c>
      <c r="BH887" s="197">
        <f>IF(N887="sníž. přenesená",J887,0)</f>
        <v>0</v>
      </c>
      <c r="BI887" s="197">
        <f>IF(N887="nulová",J887,0)</f>
        <v>0</v>
      </c>
      <c r="BJ887" s="17" t="s">
        <v>85</v>
      </c>
      <c r="BK887" s="197">
        <f>ROUND(I887*H887,2)</f>
        <v>0</v>
      </c>
      <c r="BL887" s="17" t="s">
        <v>318</v>
      </c>
      <c r="BM887" s="196" t="s">
        <v>1210</v>
      </c>
    </row>
    <row r="888" spans="1:65" s="13" customFormat="1" ht="11.25">
      <c r="B888" s="209"/>
      <c r="C888" s="210"/>
      <c r="D888" s="200" t="s">
        <v>231</v>
      </c>
      <c r="E888" s="211" t="s">
        <v>1</v>
      </c>
      <c r="F888" s="212" t="s">
        <v>173</v>
      </c>
      <c r="G888" s="210"/>
      <c r="H888" s="213">
        <v>464.97800000000001</v>
      </c>
      <c r="I888" s="214"/>
      <c r="J888" s="210"/>
      <c r="K888" s="210"/>
      <c r="L888" s="215"/>
      <c r="M888" s="216"/>
      <c r="N888" s="217"/>
      <c r="O888" s="217"/>
      <c r="P888" s="217"/>
      <c r="Q888" s="217"/>
      <c r="R888" s="217"/>
      <c r="S888" s="217"/>
      <c r="T888" s="218"/>
      <c r="AT888" s="219" t="s">
        <v>231</v>
      </c>
      <c r="AU888" s="219" t="s">
        <v>85</v>
      </c>
      <c r="AV888" s="13" t="s">
        <v>87</v>
      </c>
      <c r="AW888" s="13" t="s">
        <v>33</v>
      </c>
      <c r="AX888" s="13" t="s">
        <v>85</v>
      </c>
      <c r="AY888" s="219" t="s">
        <v>223</v>
      </c>
    </row>
    <row r="889" spans="1:65" s="2" customFormat="1" ht="33" customHeight="1">
      <c r="A889" s="34"/>
      <c r="B889" s="35"/>
      <c r="C889" s="185" t="s">
        <v>1211</v>
      </c>
      <c r="D889" s="185" t="s">
        <v>224</v>
      </c>
      <c r="E889" s="186" t="s">
        <v>1212</v>
      </c>
      <c r="F889" s="187" t="s">
        <v>1213</v>
      </c>
      <c r="G889" s="188" t="s">
        <v>142</v>
      </c>
      <c r="H889" s="189">
        <v>82</v>
      </c>
      <c r="I889" s="190"/>
      <c r="J889" s="191">
        <f>ROUND(I889*H889,2)</f>
        <v>0</v>
      </c>
      <c r="K889" s="187" t="s">
        <v>228</v>
      </c>
      <c r="L889" s="39"/>
      <c r="M889" s="192" t="s">
        <v>1</v>
      </c>
      <c r="N889" s="193" t="s">
        <v>43</v>
      </c>
      <c r="O889" s="71"/>
      <c r="P889" s="194">
        <f>O889*H889</f>
        <v>0</v>
      </c>
      <c r="Q889" s="194">
        <v>0</v>
      </c>
      <c r="R889" s="194">
        <f>Q889*H889</f>
        <v>0</v>
      </c>
      <c r="S889" s="194">
        <v>0</v>
      </c>
      <c r="T889" s="195">
        <f>S889*H889</f>
        <v>0</v>
      </c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R889" s="196" t="s">
        <v>318</v>
      </c>
      <c r="AT889" s="196" t="s">
        <v>224</v>
      </c>
      <c r="AU889" s="196" t="s">
        <v>85</v>
      </c>
      <c r="AY889" s="17" t="s">
        <v>223</v>
      </c>
      <c r="BE889" s="197">
        <f>IF(N889="základní",J889,0)</f>
        <v>0</v>
      </c>
      <c r="BF889" s="197">
        <f>IF(N889="snížená",J889,0)</f>
        <v>0</v>
      </c>
      <c r="BG889" s="197">
        <f>IF(N889="zákl. přenesená",J889,0)</f>
        <v>0</v>
      </c>
      <c r="BH889" s="197">
        <f>IF(N889="sníž. přenesená",J889,0)</f>
        <v>0</v>
      </c>
      <c r="BI889" s="197">
        <f>IF(N889="nulová",J889,0)</f>
        <v>0</v>
      </c>
      <c r="BJ889" s="17" t="s">
        <v>85</v>
      </c>
      <c r="BK889" s="197">
        <f>ROUND(I889*H889,2)</f>
        <v>0</v>
      </c>
      <c r="BL889" s="17" t="s">
        <v>318</v>
      </c>
      <c r="BM889" s="196" t="s">
        <v>1214</v>
      </c>
    </row>
    <row r="890" spans="1:65" s="11" customFormat="1" ht="25.9" customHeight="1">
      <c r="B890" s="171"/>
      <c r="C890" s="172"/>
      <c r="D890" s="173" t="s">
        <v>77</v>
      </c>
      <c r="E890" s="174" t="s">
        <v>1215</v>
      </c>
      <c r="F890" s="174" t="s">
        <v>1216</v>
      </c>
      <c r="G890" s="172"/>
      <c r="H890" s="172"/>
      <c r="I890" s="175"/>
      <c r="J890" s="176">
        <f>BK890</f>
        <v>0</v>
      </c>
      <c r="K890" s="172"/>
      <c r="L890" s="177"/>
      <c r="M890" s="178"/>
      <c r="N890" s="179"/>
      <c r="O890" s="179"/>
      <c r="P890" s="180">
        <f>SUM(P891:P1007)</f>
        <v>0</v>
      </c>
      <c r="Q890" s="179"/>
      <c r="R890" s="180">
        <f>SUM(R891:R1007)</f>
        <v>2.7529294799999997</v>
      </c>
      <c r="S890" s="179"/>
      <c r="T890" s="181">
        <f>SUM(T891:T1007)</f>
        <v>0</v>
      </c>
      <c r="AR890" s="182" t="s">
        <v>87</v>
      </c>
      <c r="AT890" s="183" t="s">
        <v>77</v>
      </c>
      <c r="AU890" s="183" t="s">
        <v>78</v>
      </c>
      <c r="AY890" s="182" t="s">
        <v>223</v>
      </c>
      <c r="BK890" s="184">
        <f>SUM(BK891:BK1007)</f>
        <v>0</v>
      </c>
    </row>
    <row r="891" spans="1:65" s="2" customFormat="1" ht="16.5" customHeight="1">
      <c r="A891" s="34"/>
      <c r="B891" s="35"/>
      <c r="C891" s="185" t="s">
        <v>1217</v>
      </c>
      <c r="D891" s="185" t="s">
        <v>224</v>
      </c>
      <c r="E891" s="186" t="s">
        <v>1218</v>
      </c>
      <c r="F891" s="187" t="s">
        <v>1219</v>
      </c>
      <c r="G891" s="188" t="s">
        <v>321</v>
      </c>
      <c r="H891" s="189">
        <v>1</v>
      </c>
      <c r="I891" s="190"/>
      <c r="J891" s="191">
        <f>ROUND(I891*H891,2)</f>
        <v>0</v>
      </c>
      <c r="K891" s="187" t="s">
        <v>228</v>
      </c>
      <c r="L891" s="39"/>
      <c r="M891" s="192" t="s">
        <v>1</v>
      </c>
      <c r="N891" s="193" t="s">
        <v>43</v>
      </c>
      <c r="O891" s="71"/>
      <c r="P891" s="194">
        <f>O891*H891</f>
        <v>0</v>
      </c>
      <c r="Q891" s="194">
        <v>4.4000000000000002E-4</v>
      </c>
      <c r="R891" s="194">
        <f>Q891*H891</f>
        <v>4.4000000000000002E-4</v>
      </c>
      <c r="S891" s="194">
        <v>0</v>
      </c>
      <c r="T891" s="195">
        <f>S891*H891</f>
        <v>0</v>
      </c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R891" s="196" t="s">
        <v>318</v>
      </c>
      <c r="AT891" s="196" t="s">
        <v>224</v>
      </c>
      <c r="AU891" s="196" t="s">
        <v>85</v>
      </c>
      <c r="AY891" s="17" t="s">
        <v>223</v>
      </c>
      <c r="BE891" s="197">
        <f>IF(N891="základní",J891,0)</f>
        <v>0</v>
      </c>
      <c r="BF891" s="197">
        <f>IF(N891="snížená",J891,0)</f>
        <v>0</v>
      </c>
      <c r="BG891" s="197">
        <f>IF(N891="zákl. přenesená",J891,0)</f>
        <v>0</v>
      </c>
      <c r="BH891" s="197">
        <f>IF(N891="sníž. přenesená",J891,0)</f>
        <v>0</v>
      </c>
      <c r="BI891" s="197">
        <f>IF(N891="nulová",J891,0)</f>
        <v>0</v>
      </c>
      <c r="BJ891" s="17" t="s">
        <v>85</v>
      </c>
      <c r="BK891" s="197">
        <f>ROUND(I891*H891,2)</f>
        <v>0</v>
      </c>
      <c r="BL891" s="17" t="s">
        <v>318</v>
      </c>
      <c r="BM891" s="196" t="s">
        <v>1220</v>
      </c>
    </row>
    <row r="892" spans="1:65" s="2" customFormat="1" ht="37.9" customHeight="1">
      <c r="A892" s="34"/>
      <c r="B892" s="35"/>
      <c r="C892" s="231" t="s">
        <v>1221</v>
      </c>
      <c r="D892" s="231" t="s">
        <v>268</v>
      </c>
      <c r="E892" s="232" t="s">
        <v>1222</v>
      </c>
      <c r="F892" s="233" t="s">
        <v>1223</v>
      </c>
      <c r="G892" s="234" t="s">
        <v>321</v>
      </c>
      <c r="H892" s="235">
        <v>1</v>
      </c>
      <c r="I892" s="236"/>
      <c r="J892" s="237">
        <f>ROUND(I892*H892,2)</f>
        <v>0</v>
      </c>
      <c r="K892" s="233" t="s">
        <v>228</v>
      </c>
      <c r="L892" s="238"/>
      <c r="M892" s="239" t="s">
        <v>1</v>
      </c>
      <c r="N892" s="240" t="s">
        <v>43</v>
      </c>
      <c r="O892" s="71"/>
      <c r="P892" s="194">
        <f>O892*H892</f>
        <v>0</v>
      </c>
      <c r="Q892" s="194">
        <v>2.8000000000000001E-2</v>
      </c>
      <c r="R892" s="194">
        <f>Q892*H892</f>
        <v>2.8000000000000001E-2</v>
      </c>
      <c r="S892" s="194">
        <v>0</v>
      </c>
      <c r="T892" s="195">
        <f>S892*H892</f>
        <v>0</v>
      </c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R892" s="196" t="s">
        <v>482</v>
      </c>
      <c r="AT892" s="196" t="s">
        <v>268</v>
      </c>
      <c r="AU892" s="196" t="s">
        <v>85</v>
      </c>
      <c r="AY892" s="17" t="s">
        <v>223</v>
      </c>
      <c r="BE892" s="197">
        <f>IF(N892="základní",J892,0)</f>
        <v>0</v>
      </c>
      <c r="BF892" s="197">
        <f>IF(N892="snížená",J892,0)</f>
        <v>0</v>
      </c>
      <c r="BG892" s="197">
        <f>IF(N892="zákl. přenesená",J892,0)</f>
        <v>0</v>
      </c>
      <c r="BH892" s="197">
        <f>IF(N892="sníž. přenesená",J892,0)</f>
        <v>0</v>
      </c>
      <c r="BI892" s="197">
        <f>IF(N892="nulová",J892,0)</f>
        <v>0</v>
      </c>
      <c r="BJ892" s="17" t="s">
        <v>85</v>
      </c>
      <c r="BK892" s="197">
        <f>ROUND(I892*H892,2)</f>
        <v>0</v>
      </c>
      <c r="BL892" s="17" t="s">
        <v>318</v>
      </c>
      <c r="BM892" s="196" t="s">
        <v>1224</v>
      </c>
    </row>
    <row r="893" spans="1:65" s="2" customFormat="1" ht="24.2" customHeight="1">
      <c r="A893" s="34"/>
      <c r="B893" s="35"/>
      <c r="C893" s="185" t="s">
        <v>1225</v>
      </c>
      <c r="D893" s="185" t="s">
        <v>224</v>
      </c>
      <c r="E893" s="186" t="s">
        <v>1226</v>
      </c>
      <c r="F893" s="187" t="s">
        <v>1227</v>
      </c>
      <c r="G893" s="188" t="s">
        <v>146</v>
      </c>
      <c r="H893" s="189">
        <v>56.438000000000002</v>
      </c>
      <c r="I893" s="190"/>
      <c r="J893" s="191">
        <f>ROUND(I893*H893,2)</f>
        <v>0</v>
      </c>
      <c r="K893" s="187" t="s">
        <v>228</v>
      </c>
      <c r="L893" s="39"/>
      <c r="M893" s="192" t="s">
        <v>1</v>
      </c>
      <c r="N893" s="193" t="s">
        <v>43</v>
      </c>
      <c r="O893" s="71"/>
      <c r="P893" s="194">
        <f>O893*H893</f>
        <v>0</v>
      </c>
      <c r="Q893" s="194">
        <v>2.5999999999999998E-4</v>
      </c>
      <c r="R893" s="194">
        <f>Q893*H893</f>
        <v>1.4673879999999999E-2</v>
      </c>
      <c r="S893" s="194">
        <v>0</v>
      </c>
      <c r="T893" s="195">
        <f>S893*H893</f>
        <v>0</v>
      </c>
      <c r="U893" s="34"/>
      <c r="V893" s="34"/>
      <c r="W893" s="34"/>
      <c r="X893" s="34"/>
      <c r="Y893" s="34"/>
      <c r="Z893" s="34"/>
      <c r="AA893" s="34"/>
      <c r="AB893" s="34"/>
      <c r="AC893" s="34"/>
      <c r="AD893" s="34"/>
      <c r="AE893" s="34"/>
      <c r="AR893" s="196" t="s">
        <v>318</v>
      </c>
      <c r="AT893" s="196" t="s">
        <v>224</v>
      </c>
      <c r="AU893" s="196" t="s">
        <v>85</v>
      </c>
      <c r="AY893" s="17" t="s">
        <v>223</v>
      </c>
      <c r="BE893" s="197">
        <f>IF(N893="základní",J893,0)</f>
        <v>0</v>
      </c>
      <c r="BF893" s="197">
        <f>IF(N893="snížená",J893,0)</f>
        <v>0</v>
      </c>
      <c r="BG893" s="197">
        <f>IF(N893="zákl. přenesená",J893,0)</f>
        <v>0</v>
      </c>
      <c r="BH893" s="197">
        <f>IF(N893="sníž. přenesená",J893,0)</f>
        <v>0</v>
      </c>
      <c r="BI893" s="197">
        <f>IF(N893="nulová",J893,0)</f>
        <v>0</v>
      </c>
      <c r="BJ893" s="17" t="s">
        <v>85</v>
      </c>
      <c r="BK893" s="197">
        <f>ROUND(I893*H893,2)</f>
        <v>0</v>
      </c>
      <c r="BL893" s="17" t="s">
        <v>318</v>
      </c>
      <c r="BM893" s="196" t="s">
        <v>1228</v>
      </c>
    </row>
    <row r="894" spans="1:65" s="12" customFormat="1" ht="11.25">
      <c r="B894" s="198"/>
      <c r="C894" s="199"/>
      <c r="D894" s="200" t="s">
        <v>231</v>
      </c>
      <c r="E894" s="201" t="s">
        <v>1</v>
      </c>
      <c r="F894" s="202" t="s">
        <v>1229</v>
      </c>
      <c r="G894" s="199"/>
      <c r="H894" s="201" t="s">
        <v>1</v>
      </c>
      <c r="I894" s="203"/>
      <c r="J894" s="199"/>
      <c r="K894" s="199"/>
      <c r="L894" s="204"/>
      <c r="M894" s="205"/>
      <c r="N894" s="206"/>
      <c r="O894" s="206"/>
      <c r="P894" s="206"/>
      <c r="Q894" s="206"/>
      <c r="R894" s="206"/>
      <c r="S894" s="206"/>
      <c r="T894" s="207"/>
      <c r="AT894" s="208" t="s">
        <v>231</v>
      </c>
      <c r="AU894" s="208" t="s">
        <v>85</v>
      </c>
      <c r="AV894" s="12" t="s">
        <v>85</v>
      </c>
      <c r="AW894" s="12" t="s">
        <v>33</v>
      </c>
      <c r="AX894" s="12" t="s">
        <v>78</v>
      </c>
      <c r="AY894" s="208" t="s">
        <v>223</v>
      </c>
    </row>
    <row r="895" spans="1:65" s="13" customFormat="1" ht="11.25">
      <c r="B895" s="209"/>
      <c r="C895" s="210"/>
      <c r="D895" s="200" t="s">
        <v>231</v>
      </c>
      <c r="E895" s="211" t="s">
        <v>1</v>
      </c>
      <c r="F895" s="212" t="s">
        <v>1230</v>
      </c>
      <c r="G895" s="210"/>
      <c r="H895" s="213">
        <v>18.375</v>
      </c>
      <c r="I895" s="214"/>
      <c r="J895" s="210"/>
      <c r="K895" s="210"/>
      <c r="L895" s="215"/>
      <c r="M895" s="216"/>
      <c r="N895" s="217"/>
      <c r="O895" s="217"/>
      <c r="P895" s="217"/>
      <c r="Q895" s="217"/>
      <c r="R895" s="217"/>
      <c r="S895" s="217"/>
      <c r="T895" s="218"/>
      <c r="AT895" s="219" t="s">
        <v>231</v>
      </c>
      <c r="AU895" s="219" t="s">
        <v>85</v>
      </c>
      <c r="AV895" s="13" t="s">
        <v>87</v>
      </c>
      <c r="AW895" s="13" t="s">
        <v>33</v>
      </c>
      <c r="AX895" s="13" t="s">
        <v>78</v>
      </c>
      <c r="AY895" s="219" t="s">
        <v>223</v>
      </c>
    </row>
    <row r="896" spans="1:65" s="12" customFormat="1" ht="11.25">
      <c r="B896" s="198"/>
      <c r="C896" s="199"/>
      <c r="D896" s="200" t="s">
        <v>231</v>
      </c>
      <c r="E896" s="201" t="s">
        <v>1</v>
      </c>
      <c r="F896" s="202" t="s">
        <v>1231</v>
      </c>
      <c r="G896" s="199"/>
      <c r="H896" s="201" t="s">
        <v>1</v>
      </c>
      <c r="I896" s="203"/>
      <c r="J896" s="199"/>
      <c r="K896" s="199"/>
      <c r="L896" s="204"/>
      <c r="M896" s="205"/>
      <c r="N896" s="206"/>
      <c r="O896" s="206"/>
      <c r="P896" s="206"/>
      <c r="Q896" s="206"/>
      <c r="R896" s="206"/>
      <c r="S896" s="206"/>
      <c r="T896" s="207"/>
      <c r="AT896" s="208" t="s">
        <v>231</v>
      </c>
      <c r="AU896" s="208" t="s">
        <v>85</v>
      </c>
      <c r="AV896" s="12" t="s">
        <v>85</v>
      </c>
      <c r="AW896" s="12" t="s">
        <v>33</v>
      </c>
      <c r="AX896" s="12" t="s">
        <v>78</v>
      </c>
      <c r="AY896" s="208" t="s">
        <v>223</v>
      </c>
    </row>
    <row r="897" spans="1:65" s="13" customFormat="1" ht="11.25">
      <c r="B897" s="209"/>
      <c r="C897" s="210"/>
      <c r="D897" s="200" t="s">
        <v>231</v>
      </c>
      <c r="E897" s="211" t="s">
        <v>1</v>
      </c>
      <c r="F897" s="212" t="s">
        <v>736</v>
      </c>
      <c r="G897" s="210"/>
      <c r="H897" s="213">
        <v>5.25</v>
      </c>
      <c r="I897" s="214"/>
      <c r="J897" s="210"/>
      <c r="K897" s="210"/>
      <c r="L897" s="215"/>
      <c r="M897" s="216"/>
      <c r="N897" s="217"/>
      <c r="O897" s="217"/>
      <c r="P897" s="217"/>
      <c r="Q897" s="217"/>
      <c r="R897" s="217"/>
      <c r="S897" s="217"/>
      <c r="T897" s="218"/>
      <c r="AT897" s="219" t="s">
        <v>231</v>
      </c>
      <c r="AU897" s="219" t="s">
        <v>85</v>
      </c>
      <c r="AV897" s="13" t="s">
        <v>87</v>
      </c>
      <c r="AW897" s="13" t="s">
        <v>33</v>
      </c>
      <c r="AX897" s="13" t="s">
        <v>78</v>
      </c>
      <c r="AY897" s="219" t="s">
        <v>223</v>
      </c>
    </row>
    <row r="898" spans="1:65" s="12" customFormat="1" ht="11.25">
      <c r="B898" s="198"/>
      <c r="C898" s="199"/>
      <c r="D898" s="200" t="s">
        <v>231</v>
      </c>
      <c r="E898" s="201" t="s">
        <v>1</v>
      </c>
      <c r="F898" s="202" t="s">
        <v>1232</v>
      </c>
      <c r="G898" s="199"/>
      <c r="H898" s="201" t="s">
        <v>1</v>
      </c>
      <c r="I898" s="203"/>
      <c r="J898" s="199"/>
      <c r="K898" s="199"/>
      <c r="L898" s="204"/>
      <c r="M898" s="205"/>
      <c r="N898" s="206"/>
      <c r="O898" s="206"/>
      <c r="P898" s="206"/>
      <c r="Q898" s="206"/>
      <c r="R898" s="206"/>
      <c r="S898" s="206"/>
      <c r="T898" s="207"/>
      <c r="AT898" s="208" t="s">
        <v>231</v>
      </c>
      <c r="AU898" s="208" t="s">
        <v>85</v>
      </c>
      <c r="AV898" s="12" t="s">
        <v>85</v>
      </c>
      <c r="AW898" s="12" t="s">
        <v>33</v>
      </c>
      <c r="AX898" s="12" t="s">
        <v>78</v>
      </c>
      <c r="AY898" s="208" t="s">
        <v>223</v>
      </c>
    </row>
    <row r="899" spans="1:65" s="13" customFormat="1" ht="11.25">
      <c r="B899" s="209"/>
      <c r="C899" s="210"/>
      <c r="D899" s="200" t="s">
        <v>231</v>
      </c>
      <c r="E899" s="211" t="s">
        <v>1</v>
      </c>
      <c r="F899" s="212" t="s">
        <v>735</v>
      </c>
      <c r="G899" s="210"/>
      <c r="H899" s="213">
        <v>7.6130000000000004</v>
      </c>
      <c r="I899" s="214"/>
      <c r="J899" s="210"/>
      <c r="K899" s="210"/>
      <c r="L899" s="215"/>
      <c r="M899" s="216"/>
      <c r="N899" s="217"/>
      <c r="O899" s="217"/>
      <c r="P899" s="217"/>
      <c r="Q899" s="217"/>
      <c r="R899" s="217"/>
      <c r="S899" s="217"/>
      <c r="T899" s="218"/>
      <c r="AT899" s="219" t="s">
        <v>231</v>
      </c>
      <c r="AU899" s="219" t="s">
        <v>85</v>
      </c>
      <c r="AV899" s="13" t="s">
        <v>87</v>
      </c>
      <c r="AW899" s="13" t="s">
        <v>33</v>
      </c>
      <c r="AX899" s="13" t="s">
        <v>78</v>
      </c>
      <c r="AY899" s="219" t="s">
        <v>223</v>
      </c>
    </row>
    <row r="900" spans="1:65" s="12" customFormat="1" ht="11.25">
      <c r="B900" s="198"/>
      <c r="C900" s="199"/>
      <c r="D900" s="200" t="s">
        <v>231</v>
      </c>
      <c r="E900" s="201" t="s">
        <v>1</v>
      </c>
      <c r="F900" s="202" t="s">
        <v>1233</v>
      </c>
      <c r="G900" s="199"/>
      <c r="H900" s="201" t="s">
        <v>1</v>
      </c>
      <c r="I900" s="203"/>
      <c r="J900" s="199"/>
      <c r="K900" s="199"/>
      <c r="L900" s="204"/>
      <c r="M900" s="205"/>
      <c r="N900" s="206"/>
      <c r="O900" s="206"/>
      <c r="P900" s="206"/>
      <c r="Q900" s="206"/>
      <c r="R900" s="206"/>
      <c r="S900" s="206"/>
      <c r="T900" s="207"/>
      <c r="AT900" s="208" t="s">
        <v>231</v>
      </c>
      <c r="AU900" s="208" t="s">
        <v>85</v>
      </c>
      <c r="AV900" s="12" t="s">
        <v>85</v>
      </c>
      <c r="AW900" s="12" t="s">
        <v>33</v>
      </c>
      <c r="AX900" s="12" t="s">
        <v>78</v>
      </c>
      <c r="AY900" s="208" t="s">
        <v>223</v>
      </c>
    </row>
    <row r="901" spans="1:65" s="13" customFormat="1" ht="11.25">
      <c r="B901" s="209"/>
      <c r="C901" s="210"/>
      <c r="D901" s="200" t="s">
        <v>231</v>
      </c>
      <c r="E901" s="211" t="s">
        <v>1</v>
      </c>
      <c r="F901" s="212" t="s">
        <v>734</v>
      </c>
      <c r="G901" s="210"/>
      <c r="H901" s="213">
        <v>25.2</v>
      </c>
      <c r="I901" s="214"/>
      <c r="J901" s="210"/>
      <c r="K901" s="210"/>
      <c r="L901" s="215"/>
      <c r="M901" s="216"/>
      <c r="N901" s="217"/>
      <c r="O901" s="217"/>
      <c r="P901" s="217"/>
      <c r="Q901" s="217"/>
      <c r="R901" s="217"/>
      <c r="S901" s="217"/>
      <c r="T901" s="218"/>
      <c r="AT901" s="219" t="s">
        <v>231</v>
      </c>
      <c r="AU901" s="219" t="s">
        <v>85</v>
      </c>
      <c r="AV901" s="13" t="s">
        <v>87</v>
      </c>
      <c r="AW901" s="13" t="s">
        <v>33</v>
      </c>
      <c r="AX901" s="13" t="s">
        <v>78</v>
      </c>
      <c r="AY901" s="219" t="s">
        <v>223</v>
      </c>
    </row>
    <row r="902" spans="1:65" s="14" customFormat="1" ht="11.25">
      <c r="B902" s="220"/>
      <c r="C902" s="221"/>
      <c r="D902" s="200" t="s">
        <v>231</v>
      </c>
      <c r="E902" s="222" t="s">
        <v>1</v>
      </c>
      <c r="F902" s="223" t="s">
        <v>237</v>
      </c>
      <c r="G902" s="221"/>
      <c r="H902" s="224">
        <v>56.438000000000002</v>
      </c>
      <c r="I902" s="225"/>
      <c r="J902" s="221"/>
      <c r="K902" s="221"/>
      <c r="L902" s="226"/>
      <c r="M902" s="227"/>
      <c r="N902" s="228"/>
      <c r="O902" s="228"/>
      <c r="P902" s="228"/>
      <c r="Q902" s="228"/>
      <c r="R902" s="228"/>
      <c r="S902" s="228"/>
      <c r="T902" s="229"/>
      <c r="AT902" s="230" t="s">
        <v>231</v>
      </c>
      <c r="AU902" s="230" t="s">
        <v>85</v>
      </c>
      <c r="AV902" s="14" t="s">
        <v>229</v>
      </c>
      <c r="AW902" s="14" t="s">
        <v>33</v>
      </c>
      <c r="AX902" s="14" t="s">
        <v>85</v>
      </c>
      <c r="AY902" s="230" t="s">
        <v>223</v>
      </c>
    </row>
    <row r="903" spans="1:65" s="2" customFormat="1" ht="24.2" customHeight="1">
      <c r="A903" s="34"/>
      <c r="B903" s="35"/>
      <c r="C903" s="231" t="s">
        <v>1234</v>
      </c>
      <c r="D903" s="231" t="s">
        <v>268</v>
      </c>
      <c r="E903" s="232" t="s">
        <v>1235</v>
      </c>
      <c r="F903" s="233" t="s">
        <v>1236</v>
      </c>
      <c r="G903" s="234" t="s">
        <v>146</v>
      </c>
      <c r="H903" s="235">
        <v>56.438000000000002</v>
      </c>
      <c r="I903" s="236"/>
      <c r="J903" s="237">
        <f>ROUND(I903*H903,2)</f>
        <v>0</v>
      </c>
      <c r="K903" s="233" t="s">
        <v>228</v>
      </c>
      <c r="L903" s="238"/>
      <c r="M903" s="239" t="s">
        <v>1</v>
      </c>
      <c r="N903" s="240" t="s">
        <v>43</v>
      </c>
      <c r="O903" s="71"/>
      <c r="P903" s="194">
        <f>O903*H903</f>
        <v>0</v>
      </c>
      <c r="Q903" s="194">
        <v>2.87E-2</v>
      </c>
      <c r="R903" s="194">
        <f>Q903*H903</f>
        <v>1.6197706000000001</v>
      </c>
      <c r="S903" s="194">
        <v>0</v>
      </c>
      <c r="T903" s="195">
        <f>S903*H903</f>
        <v>0</v>
      </c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R903" s="196" t="s">
        <v>482</v>
      </c>
      <c r="AT903" s="196" t="s">
        <v>268</v>
      </c>
      <c r="AU903" s="196" t="s">
        <v>85</v>
      </c>
      <c r="AY903" s="17" t="s">
        <v>223</v>
      </c>
      <c r="BE903" s="197">
        <f>IF(N903="základní",J903,0)</f>
        <v>0</v>
      </c>
      <c r="BF903" s="197">
        <f>IF(N903="snížená",J903,0)</f>
        <v>0</v>
      </c>
      <c r="BG903" s="197">
        <f>IF(N903="zákl. přenesená",J903,0)</f>
        <v>0</v>
      </c>
      <c r="BH903" s="197">
        <f>IF(N903="sníž. přenesená",J903,0)</f>
        <v>0</v>
      </c>
      <c r="BI903" s="197">
        <f>IF(N903="nulová",J903,0)</f>
        <v>0</v>
      </c>
      <c r="BJ903" s="17" t="s">
        <v>85</v>
      </c>
      <c r="BK903" s="197">
        <f>ROUND(I903*H903,2)</f>
        <v>0</v>
      </c>
      <c r="BL903" s="17" t="s">
        <v>318</v>
      </c>
      <c r="BM903" s="196" t="s">
        <v>1237</v>
      </c>
    </row>
    <row r="904" spans="1:65" s="12" customFormat="1" ht="11.25">
      <c r="B904" s="198"/>
      <c r="C904" s="199"/>
      <c r="D904" s="200" t="s">
        <v>231</v>
      </c>
      <c r="E904" s="201" t="s">
        <v>1</v>
      </c>
      <c r="F904" s="202" t="s">
        <v>1229</v>
      </c>
      <c r="G904" s="199"/>
      <c r="H904" s="201" t="s">
        <v>1</v>
      </c>
      <c r="I904" s="203"/>
      <c r="J904" s="199"/>
      <c r="K904" s="199"/>
      <c r="L904" s="204"/>
      <c r="M904" s="205"/>
      <c r="N904" s="206"/>
      <c r="O904" s="206"/>
      <c r="P904" s="206"/>
      <c r="Q904" s="206"/>
      <c r="R904" s="206"/>
      <c r="S904" s="206"/>
      <c r="T904" s="207"/>
      <c r="AT904" s="208" t="s">
        <v>231</v>
      </c>
      <c r="AU904" s="208" t="s">
        <v>85</v>
      </c>
      <c r="AV904" s="12" t="s">
        <v>85</v>
      </c>
      <c r="AW904" s="12" t="s">
        <v>33</v>
      </c>
      <c r="AX904" s="12" t="s">
        <v>78</v>
      </c>
      <c r="AY904" s="208" t="s">
        <v>223</v>
      </c>
    </row>
    <row r="905" spans="1:65" s="13" customFormat="1" ht="11.25">
      <c r="B905" s="209"/>
      <c r="C905" s="210"/>
      <c r="D905" s="200" t="s">
        <v>231</v>
      </c>
      <c r="E905" s="211" t="s">
        <v>1</v>
      </c>
      <c r="F905" s="212" t="s">
        <v>1230</v>
      </c>
      <c r="G905" s="210"/>
      <c r="H905" s="213">
        <v>18.375</v>
      </c>
      <c r="I905" s="214"/>
      <c r="J905" s="210"/>
      <c r="K905" s="210"/>
      <c r="L905" s="215"/>
      <c r="M905" s="216"/>
      <c r="N905" s="217"/>
      <c r="O905" s="217"/>
      <c r="P905" s="217"/>
      <c r="Q905" s="217"/>
      <c r="R905" s="217"/>
      <c r="S905" s="217"/>
      <c r="T905" s="218"/>
      <c r="AT905" s="219" t="s">
        <v>231</v>
      </c>
      <c r="AU905" s="219" t="s">
        <v>85</v>
      </c>
      <c r="AV905" s="13" t="s">
        <v>87</v>
      </c>
      <c r="AW905" s="13" t="s">
        <v>33</v>
      </c>
      <c r="AX905" s="13" t="s">
        <v>78</v>
      </c>
      <c r="AY905" s="219" t="s">
        <v>223</v>
      </c>
    </row>
    <row r="906" spans="1:65" s="12" customFormat="1" ht="11.25">
      <c r="B906" s="198"/>
      <c r="C906" s="199"/>
      <c r="D906" s="200" t="s">
        <v>231</v>
      </c>
      <c r="E906" s="201" t="s">
        <v>1</v>
      </c>
      <c r="F906" s="202" t="s">
        <v>1231</v>
      </c>
      <c r="G906" s="199"/>
      <c r="H906" s="201" t="s">
        <v>1</v>
      </c>
      <c r="I906" s="203"/>
      <c r="J906" s="199"/>
      <c r="K906" s="199"/>
      <c r="L906" s="204"/>
      <c r="M906" s="205"/>
      <c r="N906" s="206"/>
      <c r="O906" s="206"/>
      <c r="P906" s="206"/>
      <c r="Q906" s="206"/>
      <c r="R906" s="206"/>
      <c r="S906" s="206"/>
      <c r="T906" s="207"/>
      <c r="AT906" s="208" t="s">
        <v>231</v>
      </c>
      <c r="AU906" s="208" t="s">
        <v>85</v>
      </c>
      <c r="AV906" s="12" t="s">
        <v>85</v>
      </c>
      <c r="AW906" s="12" t="s">
        <v>33</v>
      </c>
      <c r="AX906" s="12" t="s">
        <v>78</v>
      </c>
      <c r="AY906" s="208" t="s">
        <v>223</v>
      </c>
    </row>
    <row r="907" spans="1:65" s="13" customFormat="1" ht="11.25">
      <c r="B907" s="209"/>
      <c r="C907" s="210"/>
      <c r="D907" s="200" t="s">
        <v>231</v>
      </c>
      <c r="E907" s="211" t="s">
        <v>1</v>
      </c>
      <c r="F907" s="212" t="s">
        <v>736</v>
      </c>
      <c r="G907" s="210"/>
      <c r="H907" s="213">
        <v>5.25</v>
      </c>
      <c r="I907" s="214"/>
      <c r="J907" s="210"/>
      <c r="K907" s="210"/>
      <c r="L907" s="215"/>
      <c r="M907" s="216"/>
      <c r="N907" s="217"/>
      <c r="O907" s="217"/>
      <c r="P907" s="217"/>
      <c r="Q907" s="217"/>
      <c r="R907" s="217"/>
      <c r="S907" s="217"/>
      <c r="T907" s="218"/>
      <c r="AT907" s="219" t="s">
        <v>231</v>
      </c>
      <c r="AU907" s="219" t="s">
        <v>85</v>
      </c>
      <c r="AV907" s="13" t="s">
        <v>87</v>
      </c>
      <c r="AW907" s="13" t="s">
        <v>33</v>
      </c>
      <c r="AX907" s="13" t="s">
        <v>78</v>
      </c>
      <c r="AY907" s="219" t="s">
        <v>223</v>
      </c>
    </row>
    <row r="908" spans="1:65" s="12" customFormat="1" ht="11.25">
      <c r="B908" s="198"/>
      <c r="C908" s="199"/>
      <c r="D908" s="200" t="s">
        <v>231</v>
      </c>
      <c r="E908" s="201" t="s">
        <v>1</v>
      </c>
      <c r="F908" s="202" t="s">
        <v>1232</v>
      </c>
      <c r="G908" s="199"/>
      <c r="H908" s="201" t="s">
        <v>1</v>
      </c>
      <c r="I908" s="203"/>
      <c r="J908" s="199"/>
      <c r="K908" s="199"/>
      <c r="L908" s="204"/>
      <c r="M908" s="205"/>
      <c r="N908" s="206"/>
      <c r="O908" s="206"/>
      <c r="P908" s="206"/>
      <c r="Q908" s="206"/>
      <c r="R908" s="206"/>
      <c r="S908" s="206"/>
      <c r="T908" s="207"/>
      <c r="AT908" s="208" t="s">
        <v>231</v>
      </c>
      <c r="AU908" s="208" t="s">
        <v>85</v>
      </c>
      <c r="AV908" s="12" t="s">
        <v>85</v>
      </c>
      <c r="AW908" s="12" t="s">
        <v>33</v>
      </c>
      <c r="AX908" s="12" t="s">
        <v>78</v>
      </c>
      <c r="AY908" s="208" t="s">
        <v>223</v>
      </c>
    </row>
    <row r="909" spans="1:65" s="13" customFormat="1" ht="11.25">
      <c r="B909" s="209"/>
      <c r="C909" s="210"/>
      <c r="D909" s="200" t="s">
        <v>231</v>
      </c>
      <c r="E909" s="211" t="s">
        <v>1</v>
      </c>
      <c r="F909" s="212" t="s">
        <v>735</v>
      </c>
      <c r="G909" s="210"/>
      <c r="H909" s="213">
        <v>7.6130000000000004</v>
      </c>
      <c r="I909" s="214"/>
      <c r="J909" s="210"/>
      <c r="K909" s="210"/>
      <c r="L909" s="215"/>
      <c r="M909" s="216"/>
      <c r="N909" s="217"/>
      <c r="O909" s="217"/>
      <c r="P909" s="217"/>
      <c r="Q909" s="217"/>
      <c r="R909" s="217"/>
      <c r="S909" s="217"/>
      <c r="T909" s="218"/>
      <c r="AT909" s="219" t="s">
        <v>231</v>
      </c>
      <c r="AU909" s="219" t="s">
        <v>85</v>
      </c>
      <c r="AV909" s="13" t="s">
        <v>87</v>
      </c>
      <c r="AW909" s="13" t="s">
        <v>33</v>
      </c>
      <c r="AX909" s="13" t="s">
        <v>78</v>
      </c>
      <c r="AY909" s="219" t="s">
        <v>223</v>
      </c>
    </row>
    <row r="910" spans="1:65" s="12" customFormat="1" ht="11.25">
      <c r="B910" s="198"/>
      <c r="C910" s="199"/>
      <c r="D910" s="200" t="s">
        <v>231</v>
      </c>
      <c r="E910" s="201" t="s">
        <v>1</v>
      </c>
      <c r="F910" s="202" t="s">
        <v>1233</v>
      </c>
      <c r="G910" s="199"/>
      <c r="H910" s="201" t="s">
        <v>1</v>
      </c>
      <c r="I910" s="203"/>
      <c r="J910" s="199"/>
      <c r="K910" s="199"/>
      <c r="L910" s="204"/>
      <c r="M910" s="205"/>
      <c r="N910" s="206"/>
      <c r="O910" s="206"/>
      <c r="P910" s="206"/>
      <c r="Q910" s="206"/>
      <c r="R910" s="206"/>
      <c r="S910" s="206"/>
      <c r="T910" s="207"/>
      <c r="AT910" s="208" t="s">
        <v>231</v>
      </c>
      <c r="AU910" s="208" t="s">
        <v>85</v>
      </c>
      <c r="AV910" s="12" t="s">
        <v>85</v>
      </c>
      <c r="AW910" s="12" t="s">
        <v>33</v>
      </c>
      <c r="AX910" s="12" t="s">
        <v>78</v>
      </c>
      <c r="AY910" s="208" t="s">
        <v>223</v>
      </c>
    </row>
    <row r="911" spans="1:65" s="13" customFormat="1" ht="11.25">
      <c r="B911" s="209"/>
      <c r="C911" s="210"/>
      <c r="D911" s="200" t="s">
        <v>231</v>
      </c>
      <c r="E911" s="211" t="s">
        <v>1</v>
      </c>
      <c r="F911" s="212" t="s">
        <v>734</v>
      </c>
      <c r="G911" s="210"/>
      <c r="H911" s="213">
        <v>25.2</v>
      </c>
      <c r="I911" s="214"/>
      <c r="J911" s="210"/>
      <c r="K911" s="210"/>
      <c r="L911" s="215"/>
      <c r="M911" s="216"/>
      <c r="N911" s="217"/>
      <c r="O911" s="217"/>
      <c r="P911" s="217"/>
      <c r="Q911" s="217"/>
      <c r="R911" s="217"/>
      <c r="S911" s="217"/>
      <c r="T911" s="218"/>
      <c r="AT911" s="219" t="s">
        <v>231</v>
      </c>
      <c r="AU911" s="219" t="s">
        <v>85</v>
      </c>
      <c r="AV911" s="13" t="s">
        <v>87</v>
      </c>
      <c r="AW911" s="13" t="s">
        <v>33</v>
      </c>
      <c r="AX911" s="13" t="s">
        <v>78</v>
      </c>
      <c r="AY911" s="219" t="s">
        <v>223</v>
      </c>
    </row>
    <row r="912" spans="1:65" s="14" customFormat="1" ht="11.25">
      <c r="B912" s="220"/>
      <c r="C912" s="221"/>
      <c r="D912" s="200" t="s">
        <v>231</v>
      </c>
      <c r="E912" s="222" t="s">
        <v>1</v>
      </c>
      <c r="F912" s="223" t="s">
        <v>237</v>
      </c>
      <c r="G912" s="221"/>
      <c r="H912" s="224">
        <v>56.438000000000002</v>
      </c>
      <c r="I912" s="225"/>
      <c r="J912" s="221"/>
      <c r="K912" s="221"/>
      <c r="L912" s="226"/>
      <c r="M912" s="227"/>
      <c r="N912" s="228"/>
      <c r="O912" s="228"/>
      <c r="P912" s="228"/>
      <c r="Q912" s="228"/>
      <c r="R912" s="228"/>
      <c r="S912" s="228"/>
      <c r="T912" s="229"/>
      <c r="AT912" s="230" t="s">
        <v>231</v>
      </c>
      <c r="AU912" s="230" t="s">
        <v>85</v>
      </c>
      <c r="AV912" s="14" t="s">
        <v>229</v>
      </c>
      <c r="AW912" s="14" t="s">
        <v>33</v>
      </c>
      <c r="AX912" s="14" t="s">
        <v>85</v>
      </c>
      <c r="AY912" s="230" t="s">
        <v>223</v>
      </c>
    </row>
    <row r="913" spans="1:65" s="2" customFormat="1" ht="24.2" customHeight="1">
      <c r="A913" s="34"/>
      <c r="B913" s="35"/>
      <c r="C913" s="185" t="s">
        <v>1238</v>
      </c>
      <c r="D913" s="185" t="s">
        <v>224</v>
      </c>
      <c r="E913" s="186" t="s">
        <v>1239</v>
      </c>
      <c r="F913" s="187" t="s">
        <v>1240</v>
      </c>
      <c r="G913" s="188" t="s">
        <v>321</v>
      </c>
      <c r="H913" s="189">
        <v>8</v>
      </c>
      <c r="I913" s="190"/>
      <c r="J913" s="191">
        <f>ROUND(I913*H913,2)</f>
        <v>0</v>
      </c>
      <c r="K913" s="187" t="s">
        <v>228</v>
      </c>
      <c r="L913" s="39"/>
      <c r="M913" s="192" t="s">
        <v>1</v>
      </c>
      <c r="N913" s="193" t="s">
        <v>43</v>
      </c>
      <c r="O913" s="71"/>
      <c r="P913" s="194">
        <f>O913*H913</f>
        <v>0</v>
      </c>
      <c r="Q913" s="194">
        <v>2.7E-4</v>
      </c>
      <c r="R913" s="194">
        <f>Q913*H913</f>
        <v>2.16E-3</v>
      </c>
      <c r="S913" s="194">
        <v>0</v>
      </c>
      <c r="T913" s="195">
        <f>S913*H913</f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196" t="s">
        <v>318</v>
      </c>
      <c r="AT913" s="196" t="s">
        <v>224</v>
      </c>
      <c r="AU913" s="196" t="s">
        <v>85</v>
      </c>
      <c r="AY913" s="17" t="s">
        <v>223</v>
      </c>
      <c r="BE913" s="197">
        <f>IF(N913="základní",J913,0)</f>
        <v>0</v>
      </c>
      <c r="BF913" s="197">
        <f>IF(N913="snížená",J913,0)</f>
        <v>0</v>
      </c>
      <c r="BG913" s="197">
        <f>IF(N913="zákl. přenesená",J913,0)</f>
        <v>0</v>
      </c>
      <c r="BH913" s="197">
        <f>IF(N913="sníž. přenesená",J913,0)</f>
        <v>0</v>
      </c>
      <c r="BI913" s="197">
        <f>IF(N913="nulová",J913,0)</f>
        <v>0</v>
      </c>
      <c r="BJ913" s="17" t="s">
        <v>85</v>
      </c>
      <c r="BK913" s="197">
        <f>ROUND(I913*H913,2)</f>
        <v>0</v>
      </c>
      <c r="BL913" s="17" t="s">
        <v>318</v>
      </c>
      <c r="BM913" s="196" t="s">
        <v>1241</v>
      </c>
    </row>
    <row r="914" spans="1:65" s="12" customFormat="1" ht="11.25">
      <c r="B914" s="198"/>
      <c r="C914" s="199"/>
      <c r="D914" s="200" t="s">
        <v>231</v>
      </c>
      <c r="E914" s="201" t="s">
        <v>1</v>
      </c>
      <c r="F914" s="202" t="s">
        <v>1242</v>
      </c>
      <c r="G914" s="199"/>
      <c r="H914" s="201" t="s">
        <v>1</v>
      </c>
      <c r="I914" s="203"/>
      <c r="J914" s="199"/>
      <c r="K914" s="199"/>
      <c r="L914" s="204"/>
      <c r="M914" s="205"/>
      <c r="N914" s="206"/>
      <c r="O914" s="206"/>
      <c r="P914" s="206"/>
      <c r="Q914" s="206"/>
      <c r="R914" s="206"/>
      <c r="S914" s="206"/>
      <c r="T914" s="207"/>
      <c r="AT914" s="208" t="s">
        <v>231</v>
      </c>
      <c r="AU914" s="208" t="s">
        <v>85</v>
      </c>
      <c r="AV914" s="12" t="s">
        <v>85</v>
      </c>
      <c r="AW914" s="12" t="s">
        <v>33</v>
      </c>
      <c r="AX914" s="12" t="s">
        <v>78</v>
      </c>
      <c r="AY914" s="208" t="s">
        <v>223</v>
      </c>
    </row>
    <row r="915" spans="1:65" s="13" customFormat="1" ht="11.25">
      <c r="B915" s="209"/>
      <c r="C915" s="210"/>
      <c r="D915" s="200" t="s">
        <v>231</v>
      </c>
      <c r="E915" s="211" t="s">
        <v>1</v>
      </c>
      <c r="F915" s="212" t="s">
        <v>229</v>
      </c>
      <c r="G915" s="210"/>
      <c r="H915" s="213">
        <v>4</v>
      </c>
      <c r="I915" s="214"/>
      <c r="J915" s="210"/>
      <c r="K915" s="210"/>
      <c r="L915" s="215"/>
      <c r="M915" s="216"/>
      <c r="N915" s="217"/>
      <c r="O915" s="217"/>
      <c r="P915" s="217"/>
      <c r="Q915" s="217"/>
      <c r="R915" s="217"/>
      <c r="S915" s="217"/>
      <c r="T915" s="218"/>
      <c r="AT915" s="219" t="s">
        <v>231</v>
      </c>
      <c r="AU915" s="219" t="s">
        <v>85</v>
      </c>
      <c r="AV915" s="13" t="s">
        <v>87</v>
      </c>
      <c r="AW915" s="13" t="s">
        <v>33</v>
      </c>
      <c r="AX915" s="13" t="s">
        <v>78</v>
      </c>
      <c r="AY915" s="219" t="s">
        <v>223</v>
      </c>
    </row>
    <row r="916" spans="1:65" s="12" customFormat="1" ht="11.25">
      <c r="B916" s="198"/>
      <c r="C916" s="199"/>
      <c r="D916" s="200" t="s">
        <v>231</v>
      </c>
      <c r="E916" s="201" t="s">
        <v>1</v>
      </c>
      <c r="F916" s="202" t="s">
        <v>1243</v>
      </c>
      <c r="G916" s="199"/>
      <c r="H916" s="201" t="s">
        <v>1</v>
      </c>
      <c r="I916" s="203"/>
      <c r="J916" s="199"/>
      <c r="K916" s="199"/>
      <c r="L916" s="204"/>
      <c r="M916" s="205"/>
      <c r="N916" s="206"/>
      <c r="O916" s="206"/>
      <c r="P916" s="206"/>
      <c r="Q916" s="206"/>
      <c r="R916" s="206"/>
      <c r="S916" s="206"/>
      <c r="T916" s="207"/>
      <c r="AT916" s="208" t="s">
        <v>231</v>
      </c>
      <c r="AU916" s="208" t="s">
        <v>85</v>
      </c>
      <c r="AV916" s="12" t="s">
        <v>85</v>
      </c>
      <c r="AW916" s="12" t="s">
        <v>33</v>
      </c>
      <c r="AX916" s="12" t="s">
        <v>78</v>
      </c>
      <c r="AY916" s="208" t="s">
        <v>223</v>
      </c>
    </row>
    <row r="917" spans="1:65" s="13" customFormat="1" ht="11.25">
      <c r="B917" s="209"/>
      <c r="C917" s="210"/>
      <c r="D917" s="200" t="s">
        <v>231</v>
      </c>
      <c r="E917" s="211" t="s">
        <v>1</v>
      </c>
      <c r="F917" s="212" t="s">
        <v>95</v>
      </c>
      <c r="G917" s="210"/>
      <c r="H917" s="213">
        <v>3</v>
      </c>
      <c r="I917" s="214"/>
      <c r="J917" s="210"/>
      <c r="K917" s="210"/>
      <c r="L917" s="215"/>
      <c r="M917" s="216"/>
      <c r="N917" s="217"/>
      <c r="O917" s="217"/>
      <c r="P917" s="217"/>
      <c r="Q917" s="217"/>
      <c r="R917" s="217"/>
      <c r="S917" s="217"/>
      <c r="T917" s="218"/>
      <c r="AT917" s="219" t="s">
        <v>231</v>
      </c>
      <c r="AU917" s="219" t="s">
        <v>85</v>
      </c>
      <c r="AV917" s="13" t="s">
        <v>87</v>
      </c>
      <c r="AW917" s="13" t="s">
        <v>33</v>
      </c>
      <c r="AX917" s="13" t="s">
        <v>78</v>
      </c>
      <c r="AY917" s="219" t="s">
        <v>223</v>
      </c>
    </row>
    <row r="918" spans="1:65" s="12" customFormat="1" ht="11.25">
      <c r="B918" s="198"/>
      <c r="C918" s="199"/>
      <c r="D918" s="200" t="s">
        <v>231</v>
      </c>
      <c r="E918" s="201" t="s">
        <v>1</v>
      </c>
      <c r="F918" s="202" t="s">
        <v>1244</v>
      </c>
      <c r="G918" s="199"/>
      <c r="H918" s="201" t="s">
        <v>1</v>
      </c>
      <c r="I918" s="203"/>
      <c r="J918" s="199"/>
      <c r="K918" s="199"/>
      <c r="L918" s="204"/>
      <c r="M918" s="205"/>
      <c r="N918" s="206"/>
      <c r="O918" s="206"/>
      <c r="P918" s="206"/>
      <c r="Q918" s="206"/>
      <c r="R918" s="206"/>
      <c r="S918" s="206"/>
      <c r="T918" s="207"/>
      <c r="AT918" s="208" t="s">
        <v>231</v>
      </c>
      <c r="AU918" s="208" t="s">
        <v>85</v>
      </c>
      <c r="AV918" s="12" t="s">
        <v>85</v>
      </c>
      <c r="AW918" s="12" t="s">
        <v>33</v>
      </c>
      <c r="AX918" s="12" t="s">
        <v>78</v>
      </c>
      <c r="AY918" s="208" t="s">
        <v>223</v>
      </c>
    </row>
    <row r="919" spans="1:65" s="13" customFormat="1" ht="11.25">
      <c r="B919" s="209"/>
      <c r="C919" s="210"/>
      <c r="D919" s="200" t="s">
        <v>231</v>
      </c>
      <c r="E919" s="211" t="s">
        <v>1</v>
      </c>
      <c r="F919" s="212" t="s">
        <v>85</v>
      </c>
      <c r="G919" s="210"/>
      <c r="H919" s="213">
        <v>1</v>
      </c>
      <c r="I919" s="214"/>
      <c r="J919" s="210"/>
      <c r="K919" s="210"/>
      <c r="L919" s="215"/>
      <c r="M919" s="216"/>
      <c r="N919" s="217"/>
      <c r="O919" s="217"/>
      <c r="P919" s="217"/>
      <c r="Q919" s="217"/>
      <c r="R919" s="217"/>
      <c r="S919" s="217"/>
      <c r="T919" s="218"/>
      <c r="AT919" s="219" t="s">
        <v>231</v>
      </c>
      <c r="AU919" s="219" t="s">
        <v>85</v>
      </c>
      <c r="AV919" s="13" t="s">
        <v>87</v>
      </c>
      <c r="AW919" s="13" t="s">
        <v>33</v>
      </c>
      <c r="AX919" s="13" t="s">
        <v>78</v>
      </c>
      <c r="AY919" s="219" t="s">
        <v>223</v>
      </c>
    </row>
    <row r="920" spans="1:65" s="14" customFormat="1" ht="11.25">
      <c r="B920" s="220"/>
      <c r="C920" s="221"/>
      <c r="D920" s="200" t="s">
        <v>231</v>
      </c>
      <c r="E920" s="222" t="s">
        <v>1</v>
      </c>
      <c r="F920" s="223" t="s">
        <v>237</v>
      </c>
      <c r="G920" s="221"/>
      <c r="H920" s="224">
        <v>8</v>
      </c>
      <c r="I920" s="225"/>
      <c r="J920" s="221"/>
      <c r="K920" s="221"/>
      <c r="L920" s="226"/>
      <c r="M920" s="227"/>
      <c r="N920" s="228"/>
      <c r="O920" s="228"/>
      <c r="P920" s="228"/>
      <c r="Q920" s="228"/>
      <c r="R920" s="228"/>
      <c r="S920" s="228"/>
      <c r="T920" s="229"/>
      <c r="AT920" s="230" t="s">
        <v>231</v>
      </c>
      <c r="AU920" s="230" t="s">
        <v>85</v>
      </c>
      <c r="AV920" s="14" t="s">
        <v>229</v>
      </c>
      <c r="AW920" s="14" t="s">
        <v>33</v>
      </c>
      <c r="AX920" s="14" t="s">
        <v>85</v>
      </c>
      <c r="AY920" s="230" t="s">
        <v>223</v>
      </c>
    </row>
    <row r="921" spans="1:65" s="2" customFormat="1" ht="21.75" customHeight="1">
      <c r="A921" s="34"/>
      <c r="B921" s="35"/>
      <c r="C921" s="231" t="s">
        <v>1245</v>
      </c>
      <c r="D921" s="231" t="s">
        <v>268</v>
      </c>
      <c r="E921" s="232" t="s">
        <v>1246</v>
      </c>
      <c r="F921" s="233" t="s">
        <v>1247</v>
      </c>
      <c r="G921" s="234" t="s">
        <v>146</v>
      </c>
      <c r="H921" s="235">
        <v>4.125</v>
      </c>
      <c r="I921" s="236"/>
      <c r="J921" s="237">
        <f>ROUND(I921*H921,2)</f>
        <v>0</v>
      </c>
      <c r="K921" s="233" t="s">
        <v>228</v>
      </c>
      <c r="L921" s="238"/>
      <c r="M921" s="239" t="s">
        <v>1</v>
      </c>
      <c r="N921" s="240" t="s">
        <v>43</v>
      </c>
      <c r="O921" s="71"/>
      <c r="P921" s="194">
        <f>O921*H921</f>
        <v>0</v>
      </c>
      <c r="Q921" s="194">
        <v>4.0280000000000003E-2</v>
      </c>
      <c r="R921" s="194">
        <f>Q921*H921</f>
        <v>0.16615500000000002</v>
      </c>
      <c r="S921" s="194">
        <v>0</v>
      </c>
      <c r="T921" s="195">
        <f>S921*H921</f>
        <v>0</v>
      </c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R921" s="196" t="s">
        <v>482</v>
      </c>
      <c r="AT921" s="196" t="s">
        <v>268</v>
      </c>
      <c r="AU921" s="196" t="s">
        <v>85</v>
      </c>
      <c r="AY921" s="17" t="s">
        <v>223</v>
      </c>
      <c r="BE921" s="197">
        <f>IF(N921="základní",J921,0)</f>
        <v>0</v>
      </c>
      <c r="BF921" s="197">
        <f>IF(N921="snížená",J921,0)</f>
        <v>0</v>
      </c>
      <c r="BG921" s="197">
        <f>IF(N921="zákl. přenesená",J921,0)</f>
        <v>0</v>
      </c>
      <c r="BH921" s="197">
        <f>IF(N921="sníž. přenesená",J921,0)</f>
        <v>0</v>
      </c>
      <c r="BI921" s="197">
        <f>IF(N921="nulová",J921,0)</f>
        <v>0</v>
      </c>
      <c r="BJ921" s="17" t="s">
        <v>85</v>
      </c>
      <c r="BK921" s="197">
        <f>ROUND(I921*H921,2)</f>
        <v>0</v>
      </c>
      <c r="BL921" s="17" t="s">
        <v>318</v>
      </c>
      <c r="BM921" s="196" t="s">
        <v>1248</v>
      </c>
    </row>
    <row r="922" spans="1:65" s="12" customFormat="1" ht="11.25">
      <c r="B922" s="198"/>
      <c r="C922" s="199"/>
      <c r="D922" s="200" t="s">
        <v>231</v>
      </c>
      <c r="E922" s="201" t="s">
        <v>1</v>
      </c>
      <c r="F922" s="202" t="s">
        <v>1242</v>
      </c>
      <c r="G922" s="199"/>
      <c r="H922" s="201" t="s">
        <v>1</v>
      </c>
      <c r="I922" s="203"/>
      <c r="J922" s="199"/>
      <c r="K922" s="199"/>
      <c r="L922" s="204"/>
      <c r="M922" s="205"/>
      <c r="N922" s="206"/>
      <c r="O922" s="206"/>
      <c r="P922" s="206"/>
      <c r="Q922" s="206"/>
      <c r="R922" s="206"/>
      <c r="S922" s="206"/>
      <c r="T922" s="207"/>
      <c r="AT922" s="208" t="s">
        <v>231</v>
      </c>
      <c r="AU922" s="208" t="s">
        <v>85</v>
      </c>
      <c r="AV922" s="12" t="s">
        <v>85</v>
      </c>
      <c r="AW922" s="12" t="s">
        <v>33</v>
      </c>
      <c r="AX922" s="12" t="s">
        <v>78</v>
      </c>
      <c r="AY922" s="208" t="s">
        <v>223</v>
      </c>
    </row>
    <row r="923" spans="1:65" s="13" customFormat="1" ht="11.25">
      <c r="B923" s="209"/>
      <c r="C923" s="210"/>
      <c r="D923" s="200" t="s">
        <v>231</v>
      </c>
      <c r="E923" s="211" t="s">
        <v>1</v>
      </c>
      <c r="F923" s="212" t="s">
        <v>1249</v>
      </c>
      <c r="G923" s="210"/>
      <c r="H923" s="213">
        <v>2.16</v>
      </c>
      <c r="I923" s="214"/>
      <c r="J923" s="210"/>
      <c r="K923" s="210"/>
      <c r="L923" s="215"/>
      <c r="M923" s="216"/>
      <c r="N923" s="217"/>
      <c r="O923" s="217"/>
      <c r="P923" s="217"/>
      <c r="Q923" s="217"/>
      <c r="R923" s="217"/>
      <c r="S923" s="217"/>
      <c r="T923" s="218"/>
      <c r="AT923" s="219" t="s">
        <v>231</v>
      </c>
      <c r="AU923" s="219" t="s">
        <v>85</v>
      </c>
      <c r="AV923" s="13" t="s">
        <v>87</v>
      </c>
      <c r="AW923" s="13" t="s">
        <v>33</v>
      </c>
      <c r="AX923" s="13" t="s">
        <v>78</v>
      </c>
      <c r="AY923" s="219" t="s">
        <v>223</v>
      </c>
    </row>
    <row r="924" spans="1:65" s="12" customFormat="1" ht="11.25">
      <c r="B924" s="198"/>
      <c r="C924" s="199"/>
      <c r="D924" s="200" t="s">
        <v>231</v>
      </c>
      <c r="E924" s="201" t="s">
        <v>1</v>
      </c>
      <c r="F924" s="202" t="s">
        <v>1243</v>
      </c>
      <c r="G924" s="199"/>
      <c r="H924" s="201" t="s">
        <v>1</v>
      </c>
      <c r="I924" s="203"/>
      <c r="J924" s="199"/>
      <c r="K924" s="199"/>
      <c r="L924" s="204"/>
      <c r="M924" s="205"/>
      <c r="N924" s="206"/>
      <c r="O924" s="206"/>
      <c r="P924" s="206"/>
      <c r="Q924" s="206"/>
      <c r="R924" s="206"/>
      <c r="S924" s="206"/>
      <c r="T924" s="207"/>
      <c r="AT924" s="208" t="s">
        <v>231</v>
      </c>
      <c r="AU924" s="208" t="s">
        <v>85</v>
      </c>
      <c r="AV924" s="12" t="s">
        <v>85</v>
      </c>
      <c r="AW924" s="12" t="s">
        <v>33</v>
      </c>
      <c r="AX924" s="12" t="s">
        <v>78</v>
      </c>
      <c r="AY924" s="208" t="s">
        <v>223</v>
      </c>
    </row>
    <row r="925" spans="1:65" s="13" customFormat="1" ht="11.25">
      <c r="B925" s="209"/>
      <c r="C925" s="210"/>
      <c r="D925" s="200" t="s">
        <v>231</v>
      </c>
      <c r="E925" s="211" t="s">
        <v>1</v>
      </c>
      <c r="F925" s="212" t="s">
        <v>728</v>
      </c>
      <c r="G925" s="210"/>
      <c r="H925" s="213">
        <v>1.4850000000000001</v>
      </c>
      <c r="I925" s="214"/>
      <c r="J925" s="210"/>
      <c r="K925" s="210"/>
      <c r="L925" s="215"/>
      <c r="M925" s="216"/>
      <c r="N925" s="217"/>
      <c r="O925" s="217"/>
      <c r="P925" s="217"/>
      <c r="Q925" s="217"/>
      <c r="R925" s="217"/>
      <c r="S925" s="217"/>
      <c r="T925" s="218"/>
      <c r="AT925" s="219" t="s">
        <v>231</v>
      </c>
      <c r="AU925" s="219" t="s">
        <v>85</v>
      </c>
      <c r="AV925" s="13" t="s">
        <v>87</v>
      </c>
      <c r="AW925" s="13" t="s">
        <v>33</v>
      </c>
      <c r="AX925" s="13" t="s">
        <v>78</v>
      </c>
      <c r="AY925" s="219" t="s">
        <v>223</v>
      </c>
    </row>
    <row r="926" spans="1:65" s="12" customFormat="1" ht="11.25">
      <c r="B926" s="198"/>
      <c r="C926" s="199"/>
      <c r="D926" s="200" t="s">
        <v>231</v>
      </c>
      <c r="E926" s="201" t="s">
        <v>1</v>
      </c>
      <c r="F926" s="202" t="s">
        <v>1244</v>
      </c>
      <c r="G926" s="199"/>
      <c r="H926" s="201" t="s">
        <v>1</v>
      </c>
      <c r="I926" s="203"/>
      <c r="J926" s="199"/>
      <c r="K926" s="199"/>
      <c r="L926" s="204"/>
      <c r="M926" s="205"/>
      <c r="N926" s="206"/>
      <c r="O926" s="206"/>
      <c r="P926" s="206"/>
      <c r="Q926" s="206"/>
      <c r="R926" s="206"/>
      <c r="S926" s="206"/>
      <c r="T926" s="207"/>
      <c r="AT926" s="208" t="s">
        <v>231</v>
      </c>
      <c r="AU926" s="208" t="s">
        <v>85</v>
      </c>
      <c r="AV926" s="12" t="s">
        <v>85</v>
      </c>
      <c r="AW926" s="12" t="s">
        <v>33</v>
      </c>
      <c r="AX926" s="12" t="s">
        <v>78</v>
      </c>
      <c r="AY926" s="208" t="s">
        <v>223</v>
      </c>
    </row>
    <row r="927" spans="1:65" s="13" customFormat="1" ht="11.25">
      <c r="B927" s="209"/>
      <c r="C927" s="210"/>
      <c r="D927" s="200" t="s">
        <v>231</v>
      </c>
      <c r="E927" s="211" t="s">
        <v>1</v>
      </c>
      <c r="F927" s="212" t="s">
        <v>678</v>
      </c>
      <c r="G927" s="210"/>
      <c r="H927" s="213">
        <v>0.48</v>
      </c>
      <c r="I927" s="214"/>
      <c r="J927" s="210"/>
      <c r="K927" s="210"/>
      <c r="L927" s="215"/>
      <c r="M927" s="216"/>
      <c r="N927" s="217"/>
      <c r="O927" s="217"/>
      <c r="P927" s="217"/>
      <c r="Q927" s="217"/>
      <c r="R927" s="217"/>
      <c r="S927" s="217"/>
      <c r="T927" s="218"/>
      <c r="AT927" s="219" t="s">
        <v>231</v>
      </c>
      <c r="AU927" s="219" t="s">
        <v>85</v>
      </c>
      <c r="AV927" s="13" t="s">
        <v>87</v>
      </c>
      <c r="AW927" s="13" t="s">
        <v>33</v>
      </c>
      <c r="AX927" s="13" t="s">
        <v>78</v>
      </c>
      <c r="AY927" s="219" t="s">
        <v>223</v>
      </c>
    </row>
    <row r="928" spans="1:65" s="14" customFormat="1" ht="11.25">
      <c r="B928" s="220"/>
      <c r="C928" s="221"/>
      <c r="D928" s="200" t="s">
        <v>231</v>
      </c>
      <c r="E928" s="222" t="s">
        <v>1</v>
      </c>
      <c r="F928" s="223" t="s">
        <v>237</v>
      </c>
      <c r="G928" s="221"/>
      <c r="H928" s="224">
        <v>4.125</v>
      </c>
      <c r="I928" s="225"/>
      <c r="J928" s="221"/>
      <c r="K928" s="221"/>
      <c r="L928" s="226"/>
      <c r="M928" s="227"/>
      <c r="N928" s="228"/>
      <c r="O928" s="228"/>
      <c r="P928" s="228"/>
      <c r="Q928" s="228"/>
      <c r="R928" s="228"/>
      <c r="S928" s="228"/>
      <c r="T928" s="229"/>
      <c r="AT928" s="230" t="s">
        <v>231</v>
      </c>
      <c r="AU928" s="230" t="s">
        <v>85</v>
      </c>
      <c r="AV928" s="14" t="s">
        <v>229</v>
      </c>
      <c r="AW928" s="14" t="s">
        <v>33</v>
      </c>
      <c r="AX928" s="14" t="s">
        <v>85</v>
      </c>
      <c r="AY928" s="230" t="s">
        <v>223</v>
      </c>
    </row>
    <row r="929" spans="1:65" s="2" customFormat="1" ht="24.2" customHeight="1">
      <c r="A929" s="34"/>
      <c r="B929" s="35"/>
      <c r="C929" s="185" t="s">
        <v>1250</v>
      </c>
      <c r="D929" s="185" t="s">
        <v>224</v>
      </c>
      <c r="E929" s="186" t="s">
        <v>1251</v>
      </c>
      <c r="F929" s="187" t="s">
        <v>1252</v>
      </c>
      <c r="G929" s="188" t="s">
        <v>321</v>
      </c>
      <c r="H929" s="189">
        <v>18</v>
      </c>
      <c r="I929" s="190"/>
      <c r="J929" s="191">
        <f>ROUND(I929*H929,2)</f>
        <v>0</v>
      </c>
      <c r="K929" s="187" t="s">
        <v>228</v>
      </c>
      <c r="L929" s="39"/>
      <c r="M929" s="192" t="s">
        <v>1</v>
      </c>
      <c r="N929" s="193" t="s">
        <v>43</v>
      </c>
      <c r="O929" s="71"/>
      <c r="P929" s="194">
        <f>O929*H929</f>
        <v>0</v>
      </c>
      <c r="Q929" s="194">
        <v>0</v>
      </c>
      <c r="R929" s="194">
        <f>Q929*H929</f>
        <v>0</v>
      </c>
      <c r="S929" s="194">
        <v>0</v>
      </c>
      <c r="T929" s="195">
        <f>S929*H929</f>
        <v>0</v>
      </c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R929" s="196" t="s">
        <v>318</v>
      </c>
      <c r="AT929" s="196" t="s">
        <v>224</v>
      </c>
      <c r="AU929" s="196" t="s">
        <v>85</v>
      </c>
      <c r="AY929" s="17" t="s">
        <v>223</v>
      </c>
      <c r="BE929" s="197">
        <f>IF(N929="základní",J929,0)</f>
        <v>0</v>
      </c>
      <c r="BF929" s="197">
        <f>IF(N929="snížená",J929,0)</f>
        <v>0</v>
      </c>
      <c r="BG929" s="197">
        <f>IF(N929="zákl. přenesená",J929,0)</f>
        <v>0</v>
      </c>
      <c r="BH929" s="197">
        <f>IF(N929="sníž. přenesená",J929,0)</f>
        <v>0</v>
      </c>
      <c r="BI929" s="197">
        <f>IF(N929="nulová",J929,0)</f>
        <v>0</v>
      </c>
      <c r="BJ929" s="17" t="s">
        <v>85</v>
      </c>
      <c r="BK929" s="197">
        <f>ROUND(I929*H929,2)</f>
        <v>0</v>
      </c>
      <c r="BL929" s="17" t="s">
        <v>318</v>
      </c>
      <c r="BM929" s="196" t="s">
        <v>1253</v>
      </c>
    </row>
    <row r="930" spans="1:65" s="12" customFormat="1" ht="11.25">
      <c r="B930" s="198"/>
      <c r="C930" s="199"/>
      <c r="D930" s="200" t="s">
        <v>231</v>
      </c>
      <c r="E930" s="201" t="s">
        <v>1</v>
      </c>
      <c r="F930" s="202" t="s">
        <v>1254</v>
      </c>
      <c r="G930" s="199"/>
      <c r="H930" s="201" t="s">
        <v>1</v>
      </c>
      <c r="I930" s="203"/>
      <c r="J930" s="199"/>
      <c r="K930" s="199"/>
      <c r="L930" s="204"/>
      <c r="M930" s="205"/>
      <c r="N930" s="206"/>
      <c r="O930" s="206"/>
      <c r="P930" s="206"/>
      <c r="Q930" s="206"/>
      <c r="R930" s="206"/>
      <c r="S930" s="206"/>
      <c r="T930" s="207"/>
      <c r="AT930" s="208" t="s">
        <v>231</v>
      </c>
      <c r="AU930" s="208" t="s">
        <v>85</v>
      </c>
      <c r="AV930" s="12" t="s">
        <v>85</v>
      </c>
      <c r="AW930" s="12" t="s">
        <v>33</v>
      </c>
      <c r="AX930" s="12" t="s">
        <v>78</v>
      </c>
      <c r="AY930" s="208" t="s">
        <v>223</v>
      </c>
    </row>
    <row r="931" spans="1:65" s="13" customFormat="1" ht="11.25">
      <c r="B931" s="209"/>
      <c r="C931" s="210"/>
      <c r="D931" s="200" t="s">
        <v>231</v>
      </c>
      <c r="E931" s="211" t="s">
        <v>1</v>
      </c>
      <c r="F931" s="212" t="s">
        <v>295</v>
      </c>
      <c r="G931" s="210"/>
      <c r="H931" s="213">
        <v>13</v>
      </c>
      <c r="I931" s="214"/>
      <c r="J931" s="210"/>
      <c r="K931" s="210"/>
      <c r="L931" s="215"/>
      <c r="M931" s="216"/>
      <c r="N931" s="217"/>
      <c r="O931" s="217"/>
      <c r="P931" s="217"/>
      <c r="Q931" s="217"/>
      <c r="R931" s="217"/>
      <c r="S931" s="217"/>
      <c r="T931" s="218"/>
      <c r="AT931" s="219" t="s">
        <v>231</v>
      </c>
      <c r="AU931" s="219" t="s">
        <v>85</v>
      </c>
      <c r="AV931" s="13" t="s">
        <v>87</v>
      </c>
      <c r="AW931" s="13" t="s">
        <v>33</v>
      </c>
      <c r="AX931" s="13" t="s">
        <v>78</v>
      </c>
      <c r="AY931" s="219" t="s">
        <v>223</v>
      </c>
    </row>
    <row r="932" spans="1:65" s="12" customFormat="1" ht="11.25">
      <c r="B932" s="198"/>
      <c r="C932" s="199"/>
      <c r="D932" s="200" t="s">
        <v>231</v>
      </c>
      <c r="E932" s="201" t="s">
        <v>1</v>
      </c>
      <c r="F932" s="202" t="s">
        <v>1255</v>
      </c>
      <c r="G932" s="199"/>
      <c r="H932" s="201" t="s">
        <v>1</v>
      </c>
      <c r="I932" s="203"/>
      <c r="J932" s="199"/>
      <c r="K932" s="199"/>
      <c r="L932" s="204"/>
      <c r="M932" s="205"/>
      <c r="N932" s="206"/>
      <c r="O932" s="206"/>
      <c r="P932" s="206"/>
      <c r="Q932" s="206"/>
      <c r="R932" s="206"/>
      <c r="S932" s="206"/>
      <c r="T932" s="207"/>
      <c r="AT932" s="208" t="s">
        <v>231</v>
      </c>
      <c r="AU932" s="208" t="s">
        <v>85</v>
      </c>
      <c r="AV932" s="12" t="s">
        <v>85</v>
      </c>
      <c r="AW932" s="12" t="s">
        <v>33</v>
      </c>
      <c r="AX932" s="12" t="s">
        <v>78</v>
      </c>
      <c r="AY932" s="208" t="s">
        <v>223</v>
      </c>
    </row>
    <row r="933" spans="1:65" s="13" customFormat="1" ht="11.25">
      <c r="B933" s="209"/>
      <c r="C933" s="210"/>
      <c r="D933" s="200" t="s">
        <v>231</v>
      </c>
      <c r="E933" s="211" t="s">
        <v>1</v>
      </c>
      <c r="F933" s="212" t="s">
        <v>229</v>
      </c>
      <c r="G933" s="210"/>
      <c r="H933" s="213">
        <v>4</v>
      </c>
      <c r="I933" s="214"/>
      <c r="J933" s="210"/>
      <c r="K933" s="210"/>
      <c r="L933" s="215"/>
      <c r="M933" s="216"/>
      <c r="N933" s="217"/>
      <c r="O933" s="217"/>
      <c r="P933" s="217"/>
      <c r="Q933" s="217"/>
      <c r="R933" s="217"/>
      <c r="S933" s="217"/>
      <c r="T933" s="218"/>
      <c r="AT933" s="219" t="s">
        <v>231</v>
      </c>
      <c r="AU933" s="219" t="s">
        <v>85</v>
      </c>
      <c r="AV933" s="13" t="s">
        <v>87</v>
      </c>
      <c r="AW933" s="13" t="s">
        <v>33</v>
      </c>
      <c r="AX933" s="13" t="s">
        <v>78</v>
      </c>
      <c r="AY933" s="219" t="s">
        <v>223</v>
      </c>
    </row>
    <row r="934" spans="1:65" s="12" customFormat="1" ht="11.25">
      <c r="B934" s="198"/>
      <c r="C934" s="199"/>
      <c r="D934" s="200" t="s">
        <v>231</v>
      </c>
      <c r="E934" s="201" t="s">
        <v>1</v>
      </c>
      <c r="F934" s="202" t="s">
        <v>1256</v>
      </c>
      <c r="G934" s="199"/>
      <c r="H934" s="201" t="s">
        <v>1</v>
      </c>
      <c r="I934" s="203"/>
      <c r="J934" s="199"/>
      <c r="K934" s="199"/>
      <c r="L934" s="204"/>
      <c r="M934" s="205"/>
      <c r="N934" s="206"/>
      <c r="O934" s="206"/>
      <c r="P934" s="206"/>
      <c r="Q934" s="206"/>
      <c r="R934" s="206"/>
      <c r="S934" s="206"/>
      <c r="T934" s="207"/>
      <c r="AT934" s="208" t="s">
        <v>231</v>
      </c>
      <c r="AU934" s="208" t="s">
        <v>85</v>
      </c>
      <c r="AV934" s="12" t="s">
        <v>85</v>
      </c>
      <c r="AW934" s="12" t="s">
        <v>33</v>
      </c>
      <c r="AX934" s="12" t="s">
        <v>78</v>
      </c>
      <c r="AY934" s="208" t="s">
        <v>223</v>
      </c>
    </row>
    <row r="935" spans="1:65" s="13" customFormat="1" ht="11.25">
      <c r="B935" s="209"/>
      <c r="C935" s="210"/>
      <c r="D935" s="200" t="s">
        <v>231</v>
      </c>
      <c r="E935" s="211" t="s">
        <v>1</v>
      </c>
      <c r="F935" s="212" t="s">
        <v>85</v>
      </c>
      <c r="G935" s="210"/>
      <c r="H935" s="213">
        <v>1</v>
      </c>
      <c r="I935" s="214"/>
      <c r="J935" s="210"/>
      <c r="K935" s="210"/>
      <c r="L935" s="215"/>
      <c r="M935" s="216"/>
      <c r="N935" s="217"/>
      <c r="O935" s="217"/>
      <c r="P935" s="217"/>
      <c r="Q935" s="217"/>
      <c r="R935" s="217"/>
      <c r="S935" s="217"/>
      <c r="T935" s="218"/>
      <c r="AT935" s="219" t="s">
        <v>231</v>
      </c>
      <c r="AU935" s="219" t="s">
        <v>85</v>
      </c>
      <c r="AV935" s="13" t="s">
        <v>87</v>
      </c>
      <c r="AW935" s="13" t="s">
        <v>33</v>
      </c>
      <c r="AX935" s="13" t="s">
        <v>78</v>
      </c>
      <c r="AY935" s="219" t="s">
        <v>223</v>
      </c>
    </row>
    <row r="936" spans="1:65" s="14" customFormat="1" ht="11.25">
      <c r="B936" s="220"/>
      <c r="C936" s="221"/>
      <c r="D936" s="200" t="s">
        <v>231</v>
      </c>
      <c r="E936" s="222" t="s">
        <v>1</v>
      </c>
      <c r="F936" s="223" t="s">
        <v>237</v>
      </c>
      <c r="G936" s="221"/>
      <c r="H936" s="224">
        <v>18</v>
      </c>
      <c r="I936" s="225"/>
      <c r="J936" s="221"/>
      <c r="K936" s="221"/>
      <c r="L936" s="226"/>
      <c r="M936" s="227"/>
      <c r="N936" s="228"/>
      <c r="O936" s="228"/>
      <c r="P936" s="228"/>
      <c r="Q936" s="228"/>
      <c r="R936" s="228"/>
      <c r="S936" s="228"/>
      <c r="T936" s="229"/>
      <c r="AT936" s="230" t="s">
        <v>231</v>
      </c>
      <c r="AU936" s="230" t="s">
        <v>85</v>
      </c>
      <c r="AV936" s="14" t="s">
        <v>229</v>
      </c>
      <c r="AW936" s="14" t="s">
        <v>33</v>
      </c>
      <c r="AX936" s="14" t="s">
        <v>85</v>
      </c>
      <c r="AY936" s="230" t="s">
        <v>223</v>
      </c>
    </row>
    <row r="937" spans="1:65" s="2" customFormat="1" ht="24.2" customHeight="1">
      <c r="A937" s="34"/>
      <c r="B937" s="35"/>
      <c r="C937" s="231" t="s">
        <v>1257</v>
      </c>
      <c r="D937" s="231" t="s">
        <v>268</v>
      </c>
      <c r="E937" s="232" t="s">
        <v>1258</v>
      </c>
      <c r="F937" s="233" t="s">
        <v>1259</v>
      </c>
      <c r="G937" s="234" t="s">
        <v>321</v>
      </c>
      <c r="H937" s="235">
        <v>1</v>
      </c>
      <c r="I937" s="236"/>
      <c r="J937" s="237">
        <f>ROUND(I937*H937,2)</f>
        <v>0</v>
      </c>
      <c r="K937" s="233" t="s">
        <v>228</v>
      </c>
      <c r="L937" s="238"/>
      <c r="M937" s="239" t="s">
        <v>1</v>
      </c>
      <c r="N937" s="240" t="s">
        <v>43</v>
      </c>
      <c r="O937" s="71"/>
      <c r="P937" s="194">
        <f>O937*H937</f>
        <v>0</v>
      </c>
      <c r="Q937" s="194">
        <v>1.6E-2</v>
      </c>
      <c r="R937" s="194">
        <f>Q937*H937</f>
        <v>1.6E-2</v>
      </c>
      <c r="S937" s="194">
        <v>0</v>
      </c>
      <c r="T937" s="195">
        <f>S937*H937</f>
        <v>0</v>
      </c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R937" s="196" t="s">
        <v>482</v>
      </c>
      <c r="AT937" s="196" t="s">
        <v>268</v>
      </c>
      <c r="AU937" s="196" t="s">
        <v>85</v>
      </c>
      <c r="AY937" s="17" t="s">
        <v>223</v>
      </c>
      <c r="BE937" s="197">
        <f>IF(N937="základní",J937,0)</f>
        <v>0</v>
      </c>
      <c r="BF937" s="197">
        <f>IF(N937="snížená",J937,0)</f>
        <v>0</v>
      </c>
      <c r="BG937" s="197">
        <f>IF(N937="zákl. přenesená",J937,0)</f>
        <v>0</v>
      </c>
      <c r="BH937" s="197">
        <f>IF(N937="sníž. přenesená",J937,0)</f>
        <v>0</v>
      </c>
      <c r="BI937" s="197">
        <f>IF(N937="nulová",J937,0)</f>
        <v>0</v>
      </c>
      <c r="BJ937" s="17" t="s">
        <v>85</v>
      </c>
      <c r="BK937" s="197">
        <f>ROUND(I937*H937,2)</f>
        <v>0</v>
      </c>
      <c r="BL937" s="17" t="s">
        <v>318</v>
      </c>
      <c r="BM937" s="196" t="s">
        <v>1260</v>
      </c>
    </row>
    <row r="938" spans="1:65" s="12" customFormat="1" ht="11.25">
      <c r="B938" s="198"/>
      <c r="C938" s="199"/>
      <c r="D938" s="200" t="s">
        <v>231</v>
      </c>
      <c r="E938" s="201" t="s">
        <v>1</v>
      </c>
      <c r="F938" s="202" t="s">
        <v>1256</v>
      </c>
      <c r="G938" s="199"/>
      <c r="H938" s="201" t="s">
        <v>1</v>
      </c>
      <c r="I938" s="203"/>
      <c r="J938" s="199"/>
      <c r="K938" s="199"/>
      <c r="L938" s="204"/>
      <c r="M938" s="205"/>
      <c r="N938" s="206"/>
      <c r="O938" s="206"/>
      <c r="P938" s="206"/>
      <c r="Q938" s="206"/>
      <c r="R938" s="206"/>
      <c r="S938" s="206"/>
      <c r="T938" s="207"/>
      <c r="AT938" s="208" t="s">
        <v>231</v>
      </c>
      <c r="AU938" s="208" t="s">
        <v>85</v>
      </c>
      <c r="AV938" s="12" t="s">
        <v>85</v>
      </c>
      <c r="AW938" s="12" t="s">
        <v>33</v>
      </c>
      <c r="AX938" s="12" t="s">
        <v>78</v>
      </c>
      <c r="AY938" s="208" t="s">
        <v>223</v>
      </c>
    </row>
    <row r="939" spans="1:65" s="13" customFormat="1" ht="11.25">
      <c r="B939" s="209"/>
      <c r="C939" s="210"/>
      <c r="D939" s="200" t="s">
        <v>231</v>
      </c>
      <c r="E939" s="211" t="s">
        <v>1</v>
      </c>
      <c r="F939" s="212" t="s">
        <v>85</v>
      </c>
      <c r="G939" s="210"/>
      <c r="H939" s="213">
        <v>1</v>
      </c>
      <c r="I939" s="214"/>
      <c r="J939" s="210"/>
      <c r="K939" s="210"/>
      <c r="L939" s="215"/>
      <c r="M939" s="216"/>
      <c r="N939" s="217"/>
      <c r="O939" s="217"/>
      <c r="P939" s="217"/>
      <c r="Q939" s="217"/>
      <c r="R939" s="217"/>
      <c r="S939" s="217"/>
      <c r="T939" s="218"/>
      <c r="AT939" s="219" t="s">
        <v>231</v>
      </c>
      <c r="AU939" s="219" t="s">
        <v>85</v>
      </c>
      <c r="AV939" s="13" t="s">
        <v>87</v>
      </c>
      <c r="AW939" s="13" t="s">
        <v>33</v>
      </c>
      <c r="AX939" s="13" t="s">
        <v>85</v>
      </c>
      <c r="AY939" s="219" t="s">
        <v>223</v>
      </c>
    </row>
    <row r="940" spans="1:65" s="2" customFormat="1" ht="24.2" customHeight="1">
      <c r="A940" s="34"/>
      <c r="B940" s="35"/>
      <c r="C940" s="231" t="s">
        <v>1261</v>
      </c>
      <c r="D940" s="231" t="s">
        <v>268</v>
      </c>
      <c r="E940" s="232" t="s">
        <v>1262</v>
      </c>
      <c r="F940" s="233" t="s">
        <v>1263</v>
      </c>
      <c r="G940" s="234" t="s">
        <v>321</v>
      </c>
      <c r="H940" s="235">
        <v>4</v>
      </c>
      <c r="I940" s="236"/>
      <c r="J940" s="237">
        <f>ROUND(I940*H940,2)</f>
        <v>0</v>
      </c>
      <c r="K940" s="233" t="s">
        <v>228</v>
      </c>
      <c r="L940" s="238"/>
      <c r="M940" s="239" t="s">
        <v>1</v>
      </c>
      <c r="N940" s="240" t="s">
        <v>43</v>
      </c>
      <c r="O940" s="71"/>
      <c r="P940" s="194">
        <f>O940*H940</f>
        <v>0</v>
      </c>
      <c r="Q940" s="194">
        <v>1.7500000000000002E-2</v>
      </c>
      <c r="R940" s="194">
        <f>Q940*H940</f>
        <v>7.0000000000000007E-2</v>
      </c>
      <c r="S940" s="194">
        <v>0</v>
      </c>
      <c r="T940" s="195">
        <f>S940*H940</f>
        <v>0</v>
      </c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R940" s="196" t="s">
        <v>482</v>
      </c>
      <c r="AT940" s="196" t="s">
        <v>268</v>
      </c>
      <c r="AU940" s="196" t="s">
        <v>85</v>
      </c>
      <c r="AY940" s="17" t="s">
        <v>223</v>
      </c>
      <c r="BE940" s="197">
        <f>IF(N940="základní",J940,0)</f>
        <v>0</v>
      </c>
      <c r="BF940" s="197">
        <f>IF(N940="snížená",J940,0)</f>
        <v>0</v>
      </c>
      <c r="BG940" s="197">
        <f>IF(N940="zákl. přenesená",J940,0)</f>
        <v>0</v>
      </c>
      <c r="BH940" s="197">
        <f>IF(N940="sníž. přenesená",J940,0)</f>
        <v>0</v>
      </c>
      <c r="BI940" s="197">
        <f>IF(N940="nulová",J940,0)</f>
        <v>0</v>
      </c>
      <c r="BJ940" s="17" t="s">
        <v>85</v>
      </c>
      <c r="BK940" s="197">
        <f>ROUND(I940*H940,2)</f>
        <v>0</v>
      </c>
      <c r="BL940" s="17" t="s">
        <v>318</v>
      </c>
      <c r="BM940" s="196" t="s">
        <v>1264</v>
      </c>
    </row>
    <row r="941" spans="1:65" s="12" customFormat="1" ht="11.25">
      <c r="B941" s="198"/>
      <c r="C941" s="199"/>
      <c r="D941" s="200" t="s">
        <v>231</v>
      </c>
      <c r="E941" s="201" t="s">
        <v>1</v>
      </c>
      <c r="F941" s="202" t="s">
        <v>1255</v>
      </c>
      <c r="G941" s="199"/>
      <c r="H941" s="201" t="s">
        <v>1</v>
      </c>
      <c r="I941" s="203"/>
      <c r="J941" s="199"/>
      <c r="K941" s="199"/>
      <c r="L941" s="204"/>
      <c r="M941" s="205"/>
      <c r="N941" s="206"/>
      <c r="O941" s="206"/>
      <c r="P941" s="206"/>
      <c r="Q941" s="206"/>
      <c r="R941" s="206"/>
      <c r="S941" s="206"/>
      <c r="T941" s="207"/>
      <c r="AT941" s="208" t="s">
        <v>231</v>
      </c>
      <c r="AU941" s="208" t="s">
        <v>85</v>
      </c>
      <c r="AV941" s="12" t="s">
        <v>85</v>
      </c>
      <c r="AW941" s="12" t="s">
        <v>33</v>
      </c>
      <c r="AX941" s="12" t="s">
        <v>78</v>
      </c>
      <c r="AY941" s="208" t="s">
        <v>223</v>
      </c>
    </row>
    <row r="942" spans="1:65" s="13" customFormat="1" ht="11.25">
      <c r="B942" s="209"/>
      <c r="C942" s="210"/>
      <c r="D942" s="200" t="s">
        <v>231</v>
      </c>
      <c r="E942" s="211" t="s">
        <v>1</v>
      </c>
      <c r="F942" s="212" t="s">
        <v>229</v>
      </c>
      <c r="G942" s="210"/>
      <c r="H942" s="213">
        <v>4</v>
      </c>
      <c r="I942" s="214"/>
      <c r="J942" s="210"/>
      <c r="K942" s="210"/>
      <c r="L942" s="215"/>
      <c r="M942" s="216"/>
      <c r="N942" s="217"/>
      <c r="O942" s="217"/>
      <c r="P942" s="217"/>
      <c r="Q942" s="217"/>
      <c r="R942" s="217"/>
      <c r="S942" s="217"/>
      <c r="T942" s="218"/>
      <c r="AT942" s="219" t="s">
        <v>231</v>
      </c>
      <c r="AU942" s="219" t="s">
        <v>85</v>
      </c>
      <c r="AV942" s="13" t="s">
        <v>87</v>
      </c>
      <c r="AW942" s="13" t="s">
        <v>33</v>
      </c>
      <c r="AX942" s="13" t="s">
        <v>85</v>
      </c>
      <c r="AY942" s="219" t="s">
        <v>223</v>
      </c>
    </row>
    <row r="943" spans="1:65" s="2" customFormat="1" ht="24.2" customHeight="1">
      <c r="A943" s="34"/>
      <c r="B943" s="35"/>
      <c r="C943" s="231" t="s">
        <v>1265</v>
      </c>
      <c r="D943" s="231" t="s">
        <v>268</v>
      </c>
      <c r="E943" s="232" t="s">
        <v>1266</v>
      </c>
      <c r="F943" s="233" t="s">
        <v>1267</v>
      </c>
      <c r="G943" s="234" t="s">
        <v>321</v>
      </c>
      <c r="H943" s="235">
        <v>13</v>
      </c>
      <c r="I943" s="236"/>
      <c r="J943" s="237">
        <f>ROUND(I943*H943,2)</f>
        <v>0</v>
      </c>
      <c r="K943" s="233" t="s">
        <v>228</v>
      </c>
      <c r="L943" s="238"/>
      <c r="M943" s="239" t="s">
        <v>1</v>
      </c>
      <c r="N943" s="240" t="s">
        <v>43</v>
      </c>
      <c r="O943" s="71"/>
      <c r="P943" s="194">
        <f>O943*H943</f>
        <v>0</v>
      </c>
      <c r="Q943" s="194">
        <v>1.95E-2</v>
      </c>
      <c r="R943" s="194">
        <f>Q943*H943</f>
        <v>0.2535</v>
      </c>
      <c r="S943" s="194">
        <v>0</v>
      </c>
      <c r="T943" s="195">
        <f>S943*H943</f>
        <v>0</v>
      </c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R943" s="196" t="s">
        <v>482</v>
      </c>
      <c r="AT943" s="196" t="s">
        <v>268</v>
      </c>
      <c r="AU943" s="196" t="s">
        <v>85</v>
      </c>
      <c r="AY943" s="17" t="s">
        <v>223</v>
      </c>
      <c r="BE943" s="197">
        <f>IF(N943="základní",J943,0)</f>
        <v>0</v>
      </c>
      <c r="BF943" s="197">
        <f>IF(N943="snížená",J943,0)</f>
        <v>0</v>
      </c>
      <c r="BG943" s="197">
        <f>IF(N943="zákl. přenesená",J943,0)</f>
        <v>0</v>
      </c>
      <c r="BH943" s="197">
        <f>IF(N943="sníž. přenesená",J943,0)</f>
        <v>0</v>
      </c>
      <c r="BI943" s="197">
        <f>IF(N943="nulová",J943,0)</f>
        <v>0</v>
      </c>
      <c r="BJ943" s="17" t="s">
        <v>85</v>
      </c>
      <c r="BK943" s="197">
        <f>ROUND(I943*H943,2)</f>
        <v>0</v>
      </c>
      <c r="BL943" s="17" t="s">
        <v>318</v>
      </c>
      <c r="BM943" s="196" t="s">
        <v>1268</v>
      </c>
    </row>
    <row r="944" spans="1:65" s="12" customFormat="1" ht="11.25">
      <c r="B944" s="198"/>
      <c r="C944" s="199"/>
      <c r="D944" s="200" t="s">
        <v>231</v>
      </c>
      <c r="E944" s="201" t="s">
        <v>1</v>
      </c>
      <c r="F944" s="202" t="s">
        <v>1254</v>
      </c>
      <c r="G944" s="199"/>
      <c r="H944" s="201" t="s">
        <v>1</v>
      </c>
      <c r="I944" s="203"/>
      <c r="J944" s="199"/>
      <c r="K944" s="199"/>
      <c r="L944" s="204"/>
      <c r="M944" s="205"/>
      <c r="N944" s="206"/>
      <c r="O944" s="206"/>
      <c r="P944" s="206"/>
      <c r="Q944" s="206"/>
      <c r="R944" s="206"/>
      <c r="S944" s="206"/>
      <c r="T944" s="207"/>
      <c r="AT944" s="208" t="s">
        <v>231</v>
      </c>
      <c r="AU944" s="208" t="s">
        <v>85</v>
      </c>
      <c r="AV944" s="12" t="s">
        <v>85</v>
      </c>
      <c r="AW944" s="12" t="s">
        <v>33</v>
      </c>
      <c r="AX944" s="12" t="s">
        <v>78</v>
      </c>
      <c r="AY944" s="208" t="s">
        <v>223</v>
      </c>
    </row>
    <row r="945" spans="1:65" s="13" customFormat="1" ht="11.25">
      <c r="B945" s="209"/>
      <c r="C945" s="210"/>
      <c r="D945" s="200" t="s">
        <v>231</v>
      </c>
      <c r="E945" s="211" t="s">
        <v>1</v>
      </c>
      <c r="F945" s="212" t="s">
        <v>295</v>
      </c>
      <c r="G945" s="210"/>
      <c r="H945" s="213">
        <v>13</v>
      </c>
      <c r="I945" s="214"/>
      <c r="J945" s="210"/>
      <c r="K945" s="210"/>
      <c r="L945" s="215"/>
      <c r="M945" s="216"/>
      <c r="N945" s="217"/>
      <c r="O945" s="217"/>
      <c r="P945" s="217"/>
      <c r="Q945" s="217"/>
      <c r="R945" s="217"/>
      <c r="S945" s="217"/>
      <c r="T945" s="218"/>
      <c r="AT945" s="219" t="s">
        <v>231</v>
      </c>
      <c r="AU945" s="219" t="s">
        <v>85</v>
      </c>
      <c r="AV945" s="13" t="s">
        <v>87</v>
      </c>
      <c r="AW945" s="13" t="s">
        <v>33</v>
      </c>
      <c r="AX945" s="13" t="s">
        <v>85</v>
      </c>
      <c r="AY945" s="219" t="s">
        <v>223</v>
      </c>
    </row>
    <row r="946" spans="1:65" s="2" customFormat="1" ht="24.2" customHeight="1">
      <c r="A946" s="34"/>
      <c r="B946" s="35"/>
      <c r="C946" s="185" t="s">
        <v>1269</v>
      </c>
      <c r="D946" s="185" t="s">
        <v>224</v>
      </c>
      <c r="E946" s="186" t="s">
        <v>1270</v>
      </c>
      <c r="F946" s="187" t="s">
        <v>1271</v>
      </c>
      <c r="G946" s="188" t="s">
        <v>321</v>
      </c>
      <c r="H946" s="189">
        <v>1</v>
      </c>
      <c r="I946" s="190"/>
      <c r="J946" s="191">
        <f>ROUND(I946*H946,2)</f>
        <v>0</v>
      </c>
      <c r="K946" s="187" t="s">
        <v>228</v>
      </c>
      <c r="L946" s="39"/>
      <c r="M946" s="192" t="s">
        <v>1</v>
      </c>
      <c r="N946" s="193" t="s">
        <v>43</v>
      </c>
      <c r="O946" s="71"/>
      <c r="P946" s="194">
        <f>O946*H946</f>
        <v>0</v>
      </c>
      <c r="Q946" s="194">
        <v>9.2000000000000003E-4</v>
      </c>
      <c r="R946" s="194">
        <f>Q946*H946</f>
        <v>9.2000000000000003E-4</v>
      </c>
      <c r="S946" s="194">
        <v>0</v>
      </c>
      <c r="T946" s="195">
        <f>S946*H946</f>
        <v>0</v>
      </c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R946" s="196" t="s">
        <v>318</v>
      </c>
      <c r="AT946" s="196" t="s">
        <v>224</v>
      </c>
      <c r="AU946" s="196" t="s">
        <v>85</v>
      </c>
      <c r="AY946" s="17" t="s">
        <v>223</v>
      </c>
      <c r="BE946" s="197">
        <f>IF(N946="základní",J946,0)</f>
        <v>0</v>
      </c>
      <c r="BF946" s="197">
        <f>IF(N946="snížená",J946,0)</f>
        <v>0</v>
      </c>
      <c r="BG946" s="197">
        <f>IF(N946="zákl. přenesená",J946,0)</f>
        <v>0</v>
      </c>
      <c r="BH946" s="197">
        <f>IF(N946="sníž. přenesená",J946,0)</f>
        <v>0</v>
      </c>
      <c r="BI946" s="197">
        <f>IF(N946="nulová",J946,0)</f>
        <v>0</v>
      </c>
      <c r="BJ946" s="17" t="s">
        <v>85</v>
      </c>
      <c r="BK946" s="197">
        <f>ROUND(I946*H946,2)</f>
        <v>0</v>
      </c>
      <c r="BL946" s="17" t="s">
        <v>318</v>
      </c>
      <c r="BM946" s="196" t="s">
        <v>1272</v>
      </c>
    </row>
    <row r="947" spans="1:65" s="12" customFormat="1" ht="11.25">
      <c r="B947" s="198"/>
      <c r="C947" s="199"/>
      <c r="D947" s="200" t="s">
        <v>231</v>
      </c>
      <c r="E947" s="201" t="s">
        <v>1</v>
      </c>
      <c r="F947" s="202" t="s">
        <v>1273</v>
      </c>
      <c r="G947" s="199"/>
      <c r="H947" s="201" t="s">
        <v>1</v>
      </c>
      <c r="I947" s="203"/>
      <c r="J947" s="199"/>
      <c r="K947" s="199"/>
      <c r="L947" s="204"/>
      <c r="M947" s="205"/>
      <c r="N947" s="206"/>
      <c r="O947" s="206"/>
      <c r="P947" s="206"/>
      <c r="Q947" s="206"/>
      <c r="R947" s="206"/>
      <c r="S947" s="206"/>
      <c r="T947" s="207"/>
      <c r="AT947" s="208" t="s">
        <v>231</v>
      </c>
      <c r="AU947" s="208" t="s">
        <v>85</v>
      </c>
      <c r="AV947" s="12" t="s">
        <v>85</v>
      </c>
      <c r="AW947" s="12" t="s">
        <v>33</v>
      </c>
      <c r="AX947" s="12" t="s">
        <v>78</v>
      </c>
      <c r="AY947" s="208" t="s">
        <v>223</v>
      </c>
    </row>
    <row r="948" spans="1:65" s="13" customFormat="1" ht="11.25">
      <c r="B948" s="209"/>
      <c r="C948" s="210"/>
      <c r="D948" s="200" t="s">
        <v>231</v>
      </c>
      <c r="E948" s="211" t="s">
        <v>1</v>
      </c>
      <c r="F948" s="212" t="s">
        <v>85</v>
      </c>
      <c r="G948" s="210"/>
      <c r="H948" s="213">
        <v>1</v>
      </c>
      <c r="I948" s="214"/>
      <c r="J948" s="210"/>
      <c r="K948" s="210"/>
      <c r="L948" s="215"/>
      <c r="M948" s="216"/>
      <c r="N948" s="217"/>
      <c r="O948" s="217"/>
      <c r="P948" s="217"/>
      <c r="Q948" s="217"/>
      <c r="R948" s="217"/>
      <c r="S948" s="217"/>
      <c r="T948" s="218"/>
      <c r="AT948" s="219" t="s">
        <v>231</v>
      </c>
      <c r="AU948" s="219" t="s">
        <v>85</v>
      </c>
      <c r="AV948" s="13" t="s">
        <v>87</v>
      </c>
      <c r="AW948" s="13" t="s">
        <v>33</v>
      </c>
      <c r="AX948" s="13" t="s">
        <v>85</v>
      </c>
      <c r="AY948" s="219" t="s">
        <v>223</v>
      </c>
    </row>
    <row r="949" spans="1:65" s="2" customFormat="1" ht="16.5" customHeight="1">
      <c r="A949" s="34"/>
      <c r="B949" s="35"/>
      <c r="C949" s="231" t="s">
        <v>1274</v>
      </c>
      <c r="D949" s="231" t="s">
        <v>268</v>
      </c>
      <c r="E949" s="232" t="s">
        <v>1273</v>
      </c>
      <c r="F949" s="233" t="s">
        <v>1275</v>
      </c>
      <c r="G949" s="234" t="s">
        <v>1276</v>
      </c>
      <c r="H949" s="235">
        <v>1</v>
      </c>
      <c r="I949" s="236"/>
      <c r="J949" s="237">
        <f>ROUND(I949*H949,2)</f>
        <v>0</v>
      </c>
      <c r="K949" s="233" t="s">
        <v>485</v>
      </c>
      <c r="L949" s="238"/>
      <c r="M949" s="239" t="s">
        <v>1</v>
      </c>
      <c r="N949" s="240" t="s">
        <v>43</v>
      </c>
      <c r="O949" s="71"/>
      <c r="P949" s="194">
        <f>O949*H949</f>
        <v>0</v>
      </c>
      <c r="Q949" s="194">
        <v>0</v>
      </c>
      <c r="R949" s="194">
        <f>Q949*H949</f>
        <v>0</v>
      </c>
      <c r="S949" s="194">
        <v>0</v>
      </c>
      <c r="T949" s="195">
        <f>S949*H949</f>
        <v>0</v>
      </c>
      <c r="U949" s="34"/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  <c r="AR949" s="196" t="s">
        <v>482</v>
      </c>
      <c r="AT949" s="196" t="s">
        <v>268</v>
      </c>
      <c r="AU949" s="196" t="s">
        <v>85</v>
      </c>
      <c r="AY949" s="17" t="s">
        <v>223</v>
      </c>
      <c r="BE949" s="197">
        <f>IF(N949="základní",J949,0)</f>
        <v>0</v>
      </c>
      <c r="BF949" s="197">
        <f>IF(N949="snížená",J949,0)</f>
        <v>0</v>
      </c>
      <c r="BG949" s="197">
        <f>IF(N949="zákl. přenesená",J949,0)</f>
        <v>0</v>
      </c>
      <c r="BH949" s="197">
        <f>IF(N949="sníž. přenesená",J949,0)</f>
        <v>0</v>
      </c>
      <c r="BI949" s="197">
        <f>IF(N949="nulová",J949,0)</f>
        <v>0</v>
      </c>
      <c r="BJ949" s="17" t="s">
        <v>85</v>
      </c>
      <c r="BK949" s="197">
        <f>ROUND(I949*H949,2)</f>
        <v>0</v>
      </c>
      <c r="BL949" s="17" t="s">
        <v>318</v>
      </c>
      <c r="BM949" s="196" t="s">
        <v>1277</v>
      </c>
    </row>
    <row r="950" spans="1:65" s="2" customFormat="1" ht="24.2" customHeight="1">
      <c r="A950" s="34"/>
      <c r="B950" s="35"/>
      <c r="C950" s="185" t="s">
        <v>1278</v>
      </c>
      <c r="D950" s="185" t="s">
        <v>224</v>
      </c>
      <c r="E950" s="186" t="s">
        <v>1279</v>
      </c>
      <c r="F950" s="187" t="s">
        <v>1280</v>
      </c>
      <c r="G950" s="188" t="s">
        <v>321</v>
      </c>
      <c r="H950" s="189">
        <v>4</v>
      </c>
      <c r="I950" s="190"/>
      <c r="J950" s="191">
        <f>ROUND(I950*H950,2)</f>
        <v>0</v>
      </c>
      <c r="K950" s="187" t="s">
        <v>228</v>
      </c>
      <c r="L950" s="39"/>
      <c r="M950" s="192" t="s">
        <v>1</v>
      </c>
      <c r="N950" s="193" t="s">
        <v>43</v>
      </c>
      <c r="O950" s="71"/>
      <c r="P950" s="194">
        <f>O950*H950</f>
        <v>0</v>
      </c>
      <c r="Q950" s="194">
        <v>9.3000000000000005E-4</v>
      </c>
      <c r="R950" s="194">
        <f>Q950*H950</f>
        <v>3.7200000000000002E-3</v>
      </c>
      <c r="S950" s="194">
        <v>0</v>
      </c>
      <c r="T950" s="195">
        <f>S950*H950</f>
        <v>0</v>
      </c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R950" s="196" t="s">
        <v>318</v>
      </c>
      <c r="AT950" s="196" t="s">
        <v>224</v>
      </c>
      <c r="AU950" s="196" t="s">
        <v>85</v>
      </c>
      <c r="AY950" s="17" t="s">
        <v>223</v>
      </c>
      <c r="BE950" s="197">
        <f>IF(N950="základní",J950,0)</f>
        <v>0</v>
      </c>
      <c r="BF950" s="197">
        <f>IF(N950="snížená",J950,0)</f>
        <v>0</v>
      </c>
      <c r="BG950" s="197">
        <f>IF(N950="zákl. přenesená",J950,0)</f>
        <v>0</v>
      </c>
      <c r="BH950" s="197">
        <f>IF(N950="sníž. přenesená",J950,0)</f>
        <v>0</v>
      </c>
      <c r="BI950" s="197">
        <f>IF(N950="nulová",J950,0)</f>
        <v>0</v>
      </c>
      <c r="BJ950" s="17" t="s">
        <v>85</v>
      </c>
      <c r="BK950" s="197">
        <f>ROUND(I950*H950,2)</f>
        <v>0</v>
      </c>
      <c r="BL950" s="17" t="s">
        <v>318</v>
      </c>
      <c r="BM950" s="196" t="s">
        <v>1281</v>
      </c>
    </row>
    <row r="951" spans="1:65" s="12" customFormat="1" ht="11.25">
      <c r="B951" s="198"/>
      <c r="C951" s="199"/>
      <c r="D951" s="200" t="s">
        <v>231</v>
      </c>
      <c r="E951" s="201" t="s">
        <v>1</v>
      </c>
      <c r="F951" s="202" t="s">
        <v>1282</v>
      </c>
      <c r="G951" s="199"/>
      <c r="H951" s="201" t="s">
        <v>1</v>
      </c>
      <c r="I951" s="203"/>
      <c r="J951" s="199"/>
      <c r="K951" s="199"/>
      <c r="L951" s="204"/>
      <c r="M951" s="205"/>
      <c r="N951" s="206"/>
      <c r="O951" s="206"/>
      <c r="P951" s="206"/>
      <c r="Q951" s="206"/>
      <c r="R951" s="206"/>
      <c r="S951" s="206"/>
      <c r="T951" s="207"/>
      <c r="AT951" s="208" t="s">
        <v>231</v>
      </c>
      <c r="AU951" s="208" t="s">
        <v>85</v>
      </c>
      <c r="AV951" s="12" t="s">
        <v>85</v>
      </c>
      <c r="AW951" s="12" t="s">
        <v>33</v>
      </c>
      <c r="AX951" s="12" t="s">
        <v>78</v>
      </c>
      <c r="AY951" s="208" t="s">
        <v>223</v>
      </c>
    </row>
    <row r="952" spans="1:65" s="13" customFormat="1" ht="11.25">
      <c r="B952" s="209"/>
      <c r="C952" s="210"/>
      <c r="D952" s="200" t="s">
        <v>231</v>
      </c>
      <c r="E952" s="211" t="s">
        <v>1</v>
      </c>
      <c r="F952" s="212" t="s">
        <v>229</v>
      </c>
      <c r="G952" s="210"/>
      <c r="H952" s="213">
        <v>4</v>
      </c>
      <c r="I952" s="214"/>
      <c r="J952" s="210"/>
      <c r="K952" s="210"/>
      <c r="L952" s="215"/>
      <c r="M952" s="216"/>
      <c r="N952" s="217"/>
      <c r="O952" s="217"/>
      <c r="P952" s="217"/>
      <c r="Q952" s="217"/>
      <c r="R952" s="217"/>
      <c r="S952" s="217"/>
      <c r="T952" s="218"/>
      <c r="AT952" s="219" t="s">
        <v>231</v>
      </c>
      <c r="AU952" s="219" t="s">
        <v>85</v>
      </c>
      <c r="AV952" s="13" t="s">
        <v>87</v>
      </c>
      <c r="AW952" s="13" t="s">
        <v>33</v>
      </c>
      <c r="AX952" s="13" t="s">
        <v>85</v>
      </c>
      <c r="AY952" s="219" t="s">
        <v>223</v>
      </c>
    </row>
    <row r="953" spans="1:65" s="2" customFormat="1" ht="16.5" customHeight="1">
      <c r="A953" s="34"/>
      <c r="B953" s="35"/>
      <c r="C953" s="231" t="s">
        <v>1283</v>
      </c>
      <c r="D953" s="231" t="s">
        <v>268</v>
      </c>
      <c r="E953" s="232" t="s">
        <v>1282</v>
      </c>
      <c r="F953" s="233" t="s">
        <v>1284</v>
      </c>
      <c r="G953" s="234" t="s">
        <v>1276</v>
      </c>
      <c r="H953" s="235">
        <v>4</v>
      </c>
      <c r="I953" s="236"/>
      <c r="J953" s="237">
        <f>ROUND(I953*H953,2)</f>
        <v>0</v>
      </c>
      <c r="K953" s="233" t="s">
        <v>485</v>
      </c>
      <c r="L953" s="238"/>
      <c r="M953" s="239" t="s">
        <v>1</v>
      </c>
      <c r="N953" s="240" t="s">
        <v>43</v>
      </c>
      <c r="O953" s="71"/>
      <c r="P953" s="194">
        <f>O953*H953</f>
        <v>0</v>
      </c>
      <c r="Q953" s="194">
        <v>0</v>
      </c>
      <c r="R953" s="194">
        <f>Q953*H953</f>
        <v>0</v>
      </c>
      <c r="S953" s="194">
        <v>0</v>
      </c>
      <c r="T953" s="195">
        <f>S953*H953</f>
        <v>0</v>
      </c>
      <c r="U953" s="34"/>
      <c r="V953" s="34"/>
      <c r="W953" s="34"/>
      <c r="X953" s="34"/>
      <c r="Y953" s="34"/>
      <c r="Z953" s="34"/>
      <c r="AA953" s="34"/>
      <c r="AB953" s="34"/>
      <c r="AC953" s="34"/>
      <c r="AD953" s="34"/>
      <c r="AE953" s="34"/>
      <c r="AR953" s="196" t="s">
        <v>482</v>
      </c>
      <c r="AT953" s="196" t="s">
        <v>268</v>
      </c>
      <c r="AU953" s="196" t="s">
        <v>85</v>
      </c>
      <c r="AY953" s="17" t="s">
        <v>223</v>
      </c>
      <c r="BE953" s="197">
        <f>IF(N953="základní",J953,0)</f>
        <v>0</v>
      </c>
      <c r="BF953" s="197">
        <f>IF(N953="snížená",J953,0)</f>
        <v>0</v>
      </c>
      <c r="BG953" s="197">
        <f>IF(N953="zákl. přenesená",J953,0)</f>
        <v>0</v>
      </c>
      <c r="BH953" s="197">
        <f>IF(N953="sníž. přenesená",J953,0)</f>
        <v>0</v>
      </c>
      <c r="BI953" s="197">
        <f>IF(N953="nulová",J953,0)</f>
        <v>0</v>
      </c>
      <c r="BJ953" s="17" t="s">
        <v>85</v>
      </c>
      <c r="BK953" s="197">
        <f>ROUND(I953*H953,2)</f>
        <v>0</v>
      </c>
      <c r="BL953" s="17" t="s">
        <v>318</v>
      </c>
      <c r="BM953" s="196" t="s">
        <v>1285</v>
      </c>
    </row>
    <row r="954" spans="1:65" s="2" customFormat="1" ht="24.2" customHeight="1">
      <c r="A954" s="34"/>
      <c r="B954" s="35"/>
      <c r="C954" s="185" t="s">
        <v>1286</v>
      </c>
      <c r="D954" s="185" t="s">
        <v>224</v>
      </c>
      <c r="E954" s="186" t="s">
        <v>1287</v>
      </c>
      <c r="F954" s="187" t="s">
        <v>1288</v>
      </c>
      <c r="G954" s="188" t="s">
        <v>321</v>
      </c>
      <c r="H954" s="189">
        <v>3</v>
      </c>
      <c r="I954" s="190"/>
      <c r="J954" s="191">
        <f>ROUND(I954*H954,2)</f>
        <v>0</v>
      </c>
      <c r="K954" s="187" t="s">
        <v>228</v>
      </c>
      <c r="L954" s="39"/>
      <c r="M954" s="192" t="s">
        <v>1</v>
      </c>
      <c r="N954" s="193" t="s">
        <v>43</v>
      </c>
      <c r="O954" s="71"/>
      <c r="P954" s="194">
        <f>O954*H954</f>
        <v>0</v>
      </c>
      <c r="Q954" s="194">
        <v>8.8000000000000003E-4</v>
      </c>
      <c r="R954" s="194">
        <f>Q954*H954</f>
        <v>2.64E-3</v>
      </c>
      <c r="S954" s="194">
        <v>0</v>
      </c>
      <c r="T954" s="195">
        <f>S954*H954</f>
        <v>0</v>
      </c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R954" s="196" t="s">
        <v>318</v>
      </c>
      <c r="AT954" s="196" t="s">
        <v>224</v>
      </c>
      <c r="AU954" s="196" t="s">
        <v>85</v>
      </c>
      <c r="AY954" s="17" t="s">
        <v>223</v>
      </c>
      <c r="BE954" s="197">
        <f>IF(N954="základní",J954,0)</f>
        <v>0</v>
      </c>
      <c r="BF954" s="197">
        <f>IF(N954="snížená",J954,0)</f>
        <v>0</v>
      </c>
      <c r="BG954" s="197">
        <f>IF(N954="zákl. přenesená",J954,0)</f>
        <v>0</v>
      </c>
      <c r="BH954" s="197">
        <f>IF(N954="sníž. přenesená",J954,0)</f>
        <v>0</v>
      </c>
      <c r="BI954" s="197">
        <f>IF(N954="nulová",J954,0)</f>
        <v>0</v>
      </c>
      <c r="BJ954" s="17" t="s">
        <v>85</v>
      </c>
      <c r="BK954" s="197">
        <f>ROUND(I954*H954,2)</f>
        <v>0</v>
      </c>
      <c r="BL954" s="17" t="s">
        <v>318</v>
      </c>
      <c r="BM954" s="196" t="s">
        <v>1289</v>
      </c>
    </row>
    <row r="955" spans="1:65" s="12" customFormat="1" ht="11.25">
      <c r="B955" s="198"/>
      <c r="C955" s="199"/>
      <c r="D955" s="200" t="s">
        <v>231</v>
      </c>
      <c r="E955" s="201" t="s">
        <v>1</v>
      </c>
      <c r="F955" s="202" t="s">
        <v>1290</v>
      </c>
      <c r="G955" s="199"/>
      <c r="H955" s="201" t="s">
        <v>1</v>
      </c>
      <c r="I955" s="203"/>
      <c r="J955" s="199"/>
      <c r="K955" s="199"/>
      <c r="L955" s="204"/>
      <c r="M955" s="205"/>
      <c r="N955" s="206"/>
      <c r="O955" s="206"/>
      <c r="P955" s="206"/>
      <c r="Q955" s="206"/>
      <c r="R955" s="206"/>
      <c r="S955" s="206"/>
      <c r="T955" s="207"/>
      <c r="AT955" s="208" t="s">
        <v>231</v>
      </c>
      <c r="AU955" s="208" t="s">
        <v>85</v>
      </c>
      <c r="AV955" s="12" t="s">
        <v>85</v>
      </c>
      <c r="AW955" s="12" t="s">
        <v>33</v>
      </c>
      <c r="AX955" s="12" t="s">
        <v>78</v>
      </c>
      <c r="AY955" s="208" t="s">
        <v>223</v>
      </c>
    </row>
    <row r="956" spans="1:65" s="13" customFormat="1" ht="11.25">
      <c r="B956" s="209"/>
      <c r="C956" s="210"/>
      <c r="D956" s="200" t="s">
        <v>231</v>
      </c>
      <c r="E956" s="211" t="s">
        <v>1</v>
      </c>
      <c r="F956" s="212" t="s">
        <v>85</v>
      </c>
      <c r="G956" s="210"/>
      <c r="H956" s="213">
        <v>1</v>
      </c>
      <c r="I956" s="214"/>
      <c r="J956" s="210"/>
      <c r="K956" s="210"/>
      <c r="L956" s="215"/>
      <c r="M956" s="216"/>
      <c r="N956" s="217"/>
      <c r="O956" s="217"/>
      <c r="P956" s="217"/>
      <c r="Q956" s="217"/>
      <c r="R956" s="217"/>
      <c r="S956" s="217"/>
      <c r="T956" s="218"/>
      <c r="AT956" s="219" t="s">
        <v>231</v>
      </c>
      <c r="AU956" s="219" t="s">
        <v>85</v>
      </c>
      <c r="AV956" s="13" t="s">
        <v>87</v>
      </c>
      <c r="AW956" s="13" t="s">
        <v>33</v>
      </c>
      <c r="AX956" s="13" t="s">
        <v>78</v>
      </c>
      <c r="AY956" s="219" t="s">
        <v>223</v>
      </c>
    </row>
    <row r="957" spans="1:65" s="12" customFormat="1" ht="11.25">
      <c r="B957" s="198"/>
      <c r="C957" s="199"/>
      <c r="D957" s="200" t="s">
        <v>231</v>
      </c>
      <c r="E957" s="201" t="s">
        <v>1</v>
      </c>
      <c r="F957" s="202" t="s">
        <v>1291</v>
      </c>
      <c r="G957" s="199"/>
      <c r="H957" s="201" t="s">
        <v>1</v>
      </c>
      <c r="I957" s="203"/>
      <c r="J957" s="199"/>
      <c r="K957" s="199"/>
      <c r="L957" s="204"/>
      <c r="M957" s="205"/>
      <c r="N957" s="206"/>
      <c r="O957" s="206"/>
      <c r="P957" s="206"/>
      <c r="Q957" s="206"/>
      <c r="R957" s="206"/>
      <c r="S957" s="206"/>
      <c r="T957" s="207"/>
      <c r="AT957" s="208" t="s">
        <v>231</v>
      </c>
      <c r="AU957" s="208" t="s">
        <v>85</v>
      </c>
      <c r="AV957" s="12" t="s">
        <v>85</v>
      </c>
      <c r="AW957" s="12" t="s">
        <v>33</v>
      </c>
      <c r="AX957" s="12" t="s">
        <v>78</v>
      </c>
      <c r="AY957" s="208" t="s">
        <v>223</v>
      </c>
    </row>
    <row r="958" spans="1:65" s="13" customFormat="1" ht="11.25">
      <c r="B958" s="209"/>
      <c r="C958" s="210"/>
      <c r="D958" s="200" t="s">
        <v>231</v>
      </c>
      <c r="E958" s="211" t="s">
        <v>1</v>
      </c>
      <c r="F958" s="212" t="s">
        <v>85</v>
      </c>
      <c r="G958" s="210"/>
      <c r="H958" s="213">
        <v>1</v>
      </c>
      <c r="I958" s="214"/>
      <c r="J958" s="210"/>
      <c r="K958" s="210"/>
      <c r="L958" s="215"/>
      <c r="M958" s="216"/>
      <c r="N958" s="217"/>
      <c r="O958" s="217"/>
      <c r="P958" s="217"/>
      <c r="Q958" s="217"/>
      <c r="R958" s="217"/>
      <c r="S958" s="217"/>
      <c r="T958" s="218"/>
      <c r="AT958" s="219" t="s">
        <v>231</v>
      </c>
      <c r="AU958" s="219" t="s">
        <v>85</v>
      </c>
      <c r="AV958" s="13" t="s">
        <v>87</v>
      </c>
      <c r="AW958" s="13" t="s">
        <v>33</v>
      </c>
      <c r="AX958" s="13" t="s">
        <v>78</v>
      </c>
      <c r="AY958" s="219" t="s">
        <v>223</v>
      </c>
    </row>
    <row r="959" spans="1:65" s="12" customFormat="1" ht="11.25">
      <c r="B959" s="198"/>
      <c r="C959" s="199"/>
      <c r="D959" s="200" t="s">
        <v>231</v>
      </c>
      <c r="E959" s="201" t="s">
        <v>1</v>
      </c>
      <c r="F959" s="202" t="s">
        <v>1292</v>
      </c>
      <c r="G959" s="199"/>
      <c r="H959" s="201" t="s">
        <v>1</v>
      </c>
      <c r="I959" s="203"/>
      <c r="J959" s="199"/>
      <c r="K959" s="199"/>
      <c r="L959" s="204"/>
      <c r="M959" s="205"/>
      <c r="N959" s="206"/>
      <c r="O959" s="206"/>
      <c r="P959" s="206"/>
      <c r="Q959" s="206"/>
      <c r="R959" s="206"/>
      <c r="S959" s="206"/>
      <c r="T959" s="207"/>
      <c r="AT959" s="208" t="s">
        <v>231</v>
      </c>
      <c r="AU959" s="208" t="s">
        <v>85</v>
      </c>
      <c r="AV959" s="12" t="s">
        <v>85</v>
      </c>
      <c r="AW959" s="12" t="s">
        <v>33</v>
      </c>
      <c r="AX959" s="12" t="s">
        <v>78</v>
      </c>
      <c r="AY959" s="208" t="s">
        <v>223</v>
      </c>
    </row>
    <row r="960" spans="1:65" s="13" customFormat="1" ht="11.25">
      <c r="B960" s="209"/>
      <c r="C960" s="210"/>
      <c r="D960" s="200" t="s">
        <v>231</v>
      </c>
      <c r="E960" s="211" t="s">
        <v>1</v>
      </c>
      <c r="F960" s="212" t="s">
        <v>85</v>
      </c>
      <c r="G960" s="210"/>
      <c r="H960" s="213">
        <v>1</v>
      </c>
      <c r="I960" s="214"/>
      <c r="J960" s="210"/>
      <c r="K960" s="210"/>
      <c r="L960" s="215"/>
      <c r="M960" s="216"/>
      <c r="N960" s="217"/>
      <c r="O960" s="217"/>
      <c r="P960" s="217"/>
      <c r="Q960" s="217"/>
      <c r="R960" s="217"/>
      <c r="S960" s="217"/>
      <c r="T960" s="218"/>
      <c r="AT960" s="219" t="s">
        <v>231</v>
      </c>
      <c r="AU960" s="219" t="s">
        <v>85</v>
      </c>
      <c r="AV960" s="13" t="s">
        <v>87</v>
      </c>
      <c r="AW960" s="13" t="s">
        <v>33</v>
      </c>
      <c r="AX960" s="13" t="s">
        <v>78</v>
      </c>
      <c r="AY960" s="219" t="s">
        <v>223</v>
      </c>
    </row>
    <row r="961" spans="1:65" s="14" customFormat="1" ht="11.25">
      <c r="B961" s="220"/>
      <c r="C961" s="221"/>
      <c r="D961" s="200" t="s">
        <v>231</v>
      </c>
      <c r="E961" s="222" t="s">
        <v>1</v>
      </c>
      <c r="F961" s="223" t="s">
        <v>237</v>
      </c>
      <c r="G961" s="221"/>
      <c r="H961" s="224">
        <v>3</v>
      </c>
      <c r="I961" s="225"/>
      <c r="J961" s="221"/>
      <c r="K961" s="221"/>
      <c r="L961" s="226"/>
      <c r="M961" s="227"/>
      <c r="N961" s="228"/>
      <c r="O961" s="228"/>
      <c r="P961" s="228"/>
      <c r="Q961" s="228"/>
      <c r="R961" s="228"/>
      <c r="S961" s="228"/>
      <c r="T961" s="229"/>
      <c r="AT961" s="230" t="s">
        <v>231</v>
      </c>
      <c r="AU961" s="230" t="s">
        <v>85</v>
      </c>
      <c r="AV961" s="14" t="s">
        <v>229</v>
      </c>
      <c r="AW961" s="14" t="s">
        <v>33</v>
      </c>
      <c r="AX961" s="14" t="s">
        <v>85</v>
      </c>
      <c r="AY961" s="230" t="s">
        <v>223</v>
      </c>
    </row>
    <row r="962" spans="1:65" s="2" customFormat="1" ht="16.5" customHeight="1">
      <c r="A962" s="34"/>
      <c r="B962" s="35"/>
      <c r="C962" s="231" t="s">
        <v>1293</v>
      </c>
      <c r="D962" s="231" t="s">
        <v>268</v>
      </c>
      <c r="E962" s="232" t="s">
        <v>1290</v>
      </c>
      <c r="F962" s="233" t="s">
        <v>1294</v>
      </c>
      <c r="G962" s="234" t="s">
        <v>1276</v>
      </c>
      <c r="H962" s="235">
        <v>1</v>
      </c>
      <c r="I962" s="236"/>
      <c r="J962" s="237">
        <f t="shared" ref="J962:J973" si="0">ROUND(I962*H962,2)</f>
        <v>0</v>
      </c>
      <c r="K962" s="233" t="s">
        <v>485</v>
      </c>
      <c r="L962" s="238"/>
      <c r="M962" s="239" t="s">
        <v>1</v>
      </c>
      <c r="N962" s="240" t="s">
        <v>43</v>
      </c>
      <c r="O962" s="71"/>
      <c r="P962" s="194">
        <f t="shared" ref="P962:P973" si="1">O962*H962</f>
        <v>0</v>
      </c>
      <c r="Q962" s="194">
        <v>0</v>
      </c>
      <c r="R962" s="194">
        <f t="shared" ref="R962:R973" si="2">Q962*H962</f>
        <v>0</v>
      </c>
      <c r="S962" s="194">
        <v>0</v>
      </c>
      <c r="T962" s="195">
        <f t="shared" ref="T962:T973" si="3">S962*H962</f>
        <v>0</v>
      </c>
      <c r="U962" s="34"/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  <c r="AR962" s="196" t="s">
        <v>482</v>
      </c>
      <c r="AT962" s="196" t="s">
        <v>268</v>
      </c>
      <c r="AU962" s="196" t="s">
        <v>85</v>
      </c>
      <c r="AY962" s="17" t="s">
        <v>223</v>
      </c>
      <c r="BE962" s="197">
        <f t="shared" ref="BE962:BE973" si="4">IF(N962="základní",J962,0)</f>
        <v>0</v>
      </c>
      <c r="BF962" s="197">
        <f t="shared" ref="BF962:BF973" si="5">IF(N962="snížená",J962,0)</f>
        <v>0</v>
      </c>
      <c r="BG962" s="197">
        <f t="shared" ref="BG962:BG973" si="6">IF(N962="zákl. přenesená",J962,0)</f>
        <v>0</v>
      </c>
      <c r="BH962" s="197">
        <f t="shared" ref="BH962:BH973" si="7">IF(N962="sníž. přenesená",J962,0)</f>
        <v>0</v>
      </c>
      <c r="BI962" s="197">
        <f t="shared" ref="BI962:BI973" si="8">IF(N962="nulová",J962,0)</f>
        <v>0</v>
      </c>
      <c r="BJ962" s="17" t="s">
        <v>85</v>
      </c>
      <c r="BK962" s="197">
        <f t="shared" ref="BK962:BK973" si="9">ROUND(I962*H962,2)</f>
        <v>0</v>
      </c>
      <c r="BL962" s="17" t="s">
        <v>318</v>
      </c>
      <c r="BM962" s="196" t="s">
        <v>1295</v>
      </c>
    </row>
    <row r="963" spans="1:65" s="2" customFormat="1" ht="16.5" customHeight="1">
      <c r="A963" s="34"/>
      <c r="B963" s="35"/>
      <c r="C963" s="231" t="s">
        <v>1296</v>
      </c>
      <c r="D963" s="231" t="s">
        <v>268</v>
      </c>
      <c r="E963" s="232" t="s">
        <v>1291</v>
      </c>
      <c r="F963" s="233" t="s">
        <v>1297</v>
      </c>
      <c r="G963" s="234" t="s">
        <v>1276</v>
      </c>
      <c r="H963" s="235">
        <v>1</v>
      </c>
      <c r="I963" s="236"/>
      <c r="J963" s="237">
        <f t="shared" si="0"/>
        <v>0</v>
      </c>
      <c r="K963" s="233" t="s">
        <v>485</v>
      </c>
      <c r="L963" s="238"/>
      <c r="M963" s="239" t="s">
        <v>1</v>
      </c>
      <c r="N963" s="240" t="s">
        <v>43</v>
      </c>
      <c r="O963" s="71"/>
      <c r="P963" s="194">
        <f t="shared" si="1"/>
        <v>0</v>
      </c>
      <c r="Q963" s="194">
        <v>0</v>
      </c>
      <c r="R963" s="194">
        <f t="shared" si="2"/>
        <v>0</v>
      </c>
      <c r="S963" s="194">
        <v>0</v>
      </c>
      <c r="T963" s="195">
        <f t="shared" si="3"/>
        <v>0</v>
      </c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R963" s="196" t="s">
        <v>482</v>
      </c>
      <c r="AT963" s="196" t="s">
        <v>268</v>
      </c>
      <c r="AU963" s="196" t="s">
        <v>85</v>
      </c>
      <c r="AY963" s="17" t="s">
        <v>223</v>
      </c>
      <c r="BE963" s="197">
        <f t="shared" si="4"/>
        <v>0</v>
      </c>
      <c r="BF963" s="197">
        <f t="shared" si="5"/>
        <v>0</v>
      </c>
      <c r="BG963" s="197">
        <f t="shared" si="6"/>
        <v>0</v>
      </c>
      <c r="BH963" s="197">
        <f t="shared" si="7"/>
        <v>0</v>
      </c>
      <c r="BI963" s="197">
        <f t="shared" si="8"/>
        <v>0</v>
      </c>
      <c r="BJ963" s="17" t="s">
        <v>85</v>
      </c>
      <c r="BK963" s="197">
        <f t="shared" si="9"/>
        <v>0</v>
      </c>
      <c r="BL963" s="17" t="s">
        <v>318</v>
      </c>
      <c r="BM963" s="196" t="s">
        <v>1298</v>
      </c>
    </row>
    <row r="964" spans="1:65" s="2" customFormat="1" ht="16.5" customHeight="1">
      <c r="A964" s="34"/>
      <c r="B964" s="35"/>
      <c r="C964" s="231" t="s">
        <v>1299</v>
      </c>
      <c r="D964" s="231" t="s">
        <v>268</v>
      </c>
      <c r="E964" s="232" t="s">
        <v>1292</v>
      </c>
      <c r="F964" s="233" t="s">
        <v>1300</v>
      </c>
      <c r="G964" s="234" t="s">
        <v>1276</v>
      </c>
      <c r="H964" s="235">
        <v>1</v>
      </c>
      <c r="I964" s="236"/>
      <c r="J964" s="237">
        <f t="shared" si="0"/>
        <v>0</v>
      </c>
      <c r="K964" s="233" t="s">
        <v>485</v>
      </c>
      <c r="L964" s="238"/>
      <c r="M964" s="239" t="s">
        <v>1</v>
      </c>
      <c r="N964" s="240" t="s">
        <v>43</v>
      </c>
      <c r="O964" s="71"/>
      <c r="P964" s="194">
        <f t="shared" si="1"/>
        <v>0</v>
      </c>
      <c r="Q964" s="194">
        <v>0</v>
      </c>
      <c r="R964" s="194">
        <f t="shared" si="2"/>
        <v>0</v>
      </c>
      <c r="S964" s="194">
        <v>0</v>
      </c>
      <c r="T964" s="195">
        <f t="shared" si="3"/>
        <v>0</v>
      </c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R964" s="196" t="s">
        <v>482</v>
      </c>
      <c r="AT964" s="196" t="s">
        <v>268</v>
      </c>
      <c r="AU964" s="196" t="s">
        <v>85</v>
      </c>
      <c r="AY964" s="17" t="s">
        <v>223</v>
      </c>
      <c r="BE964" s="197">
        <f t="shared" si="4"/>
        <v>0</v>
      </c>
      <c r="BF964" s="197">
        <f t="shared" si="5"/>
        <v>0</v>
      </c>
      <c r="BG964" s="197">
        <f t="shared" si="6"/>
        <v>0</v>
      </c>
      <c r="BH964" s="197">
        <f t="shared" si="7"/>
        <v>0</v>
      </c>
      <c r="BI964" s="197">
        <f t="shared" si="8"/>
        <v>0</v>
      </c>
      <c r="BJ964" s="17" t="s">
        <v>85</v>
      </c>
      <c r="BK964" s="197">
        <f t="shared" si="9"/>
        <v>0</v>
      </c>
      <c r="BL964" s="17" t="s">
        <v>318</v>
      </c>
      <c r="BM964" s="196" t="s">
        <v>1301</v>
      </c>
    </row>
    <row r="965" spans="1:65" s="2" customFormat="1" ht="16.5" customHeight="1">
      <c r="A965" s="34"/>
      <c r="B965" s="35"/>
      <c r="C965" s="185" t="s">
        <v>1302</v>
      </c>
      <c r="D965" s="185" t="s">
        <v>224</v>
      </c>
      <c r="E965" s="186" t="s">
        <v>1303</v>
      </c>
      <c r="F965" s="187" t="s">
        <v>1304</v>
      </c>
      <c r="G965" s="188" t="s">
        <v>321</v>
      </c>
      <c r="H965" s="189">
        <v>3</v>
      </c>
      <c r="I965" s="190"/>
      <c r="J965" s="191">
        <f t="shared" si="0"/>
        <v>0</v>
      </c>
      <c r="K965" s="187" t="s">
        <v>228</v>
      </c>
      <c r="L965" s="39"/>
      <c r="M965" s="192" t="s">
        <v>1</v>
      </c>
      <c r="N965" s="193" t="s">
        <v>43</v>
      </c>
      <c r="O965" s="71"/>
      <c r="P965" s="194">
        <f t="shared" si="1"/>
        <v>0</v>
      </c>
      <c r="Q965" s="194">
        <v>0</v>
      </c>
      <c r="R965" s="194">
        <f t="shared" si="2"/>
        <v>0</v>
      </c>
      <c r="S965" s="194">
        <v>0</v>
      </c>
      <c r="T965" s="195">
        <f t="shared" si="3"/>
        <v>0</v>
      </c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R965" s="196" t="s">
        <v>318</v>
      </c>
      <c r="AT965" s="196" t="s">
        <v>224</v>
      </c>
      <c r="AU965" s="196" t="s">
        <v>85</v>
      </c>
      <c r="AY965" s="17" t="s">
        <v>223</v>
      </c>
      <c r="BE965" s="197">
        <f t="shared" si="4"/>
        <v>0</v>
      </c>
      <c r="BF965" s="197">
        <f t="shared" si="5"/>
        <v>0</v>
      </c>
      <c r="BG965" s="197">
        <f t="shared" si="6"/>
        <v>0</v>
      </c>
      <c r="BH965" s="197">
        <f t="shared" si="7"/>
        <v>0</v>
      </c>
      <c r="BI965" s="197">
        <f t="shared" si="8"/>
        <v>0</v>
      </c>
      <c r="BJ965" s="17" t="s">
        <v>85</v>
      </c>
      <c r="BK965" s="197">
        <f t="shared" si="9"/>
        <v>0</v>
      </c>
      <c r="BL965" s="17" t="s">
        <v>318</v>
      </c>
      <c r="BM965" s="196" t="s">
        <v>1305</v>
      </c>
    </row>
    <row r="966" spans="1:65" s="2" customFormat="1" ht="16.5" customHeight="1">
      <c r="A966" s="34"/>
      <c r="B966" s="35"/>
      <c r="C966" s="231" t="s">
        <v>1306</v>
      </c>
      <c r="D966" s="231" t="s">
        <v>268</v>
      </c>
      <c r="E966" s="232" t="s">
        <v>1307</v>
      </c>
      <c r="F966" s="233" t="s">
        <v>1308</v>
      </c>
      <c r="G966" s="234" t="s">
        <v>321</v>
      </c>
      <c r="H966" s="235">
        <v>3</v>
      </c>
      <c r="I966" s="236"/>
      <c r="J966" s="237">
        <f t="shared" si="0"/>
        <v>0</v>
      </c>
      <c r="K966" s="233" t="s">
        <v>228</v>
      </c>
      <c r="L966" s="238"/>
      <c r="M966" s="239" t="s">
        <v>1</v>
      </c>
      <c r="N966" s="240" t="s">
        <v>43</v>
      </c>
      <c r="O966" s="71"/>
      <c r="P966" s="194">
        <f t="shared" si="1"/>
        <v>0</v>
      </c>
      <c r="Q966" s="194">
        <v>3.8000000000000002E-4</v>
      </c>
      <c r="R966" s="194">
        <f t="shared" si="2"/>
        <v>1.14E-3</v>
      </c>
      <c r="S966" s="194">
        <v>0</v>
      </c>
      <c r="T966" s="195">
        <f t="shared" si="3"/>
        <v>0</v>
      </c>
      <c r="U966" s="34"/>
      <c r="V966" s="34"/>
      <c r="W966" s="34"/>
      <c r="X966" s="34"/>
      <c r="Y966" s="34"/>
      <c r="Z966" s="34"/>
      <c r="AA966" s="34"/>
      <c r="AB966" s="34"/>
      <c r="AC966" s="34"/>
      <c r="AD966" s="34"/>
      <c r="AE966" s="34"/>
      <c r="AR966" s="196" t="s">
        <v>482</v>
      </c>
      <c r="AT966" s="196" t="s">
        <v>268</v>
      </c>
      <c r="AU966" s="196" t="s">
        <v>85</v>
      </c>
      <c r="AY966" s="17" t="s">
        <v>223</v>
      </c>
      <c r="BE966" s="197">
        <f t="shared" si="4"/>
        <v>0</v>
      </c>
      <c r="BF966" s="197">
        <f t="shared" si="5"/>
        <v>0</v>
      </c>
      <c r="BG966" s="197">
        <f t="shared" si="6"/>
        <v>0</v>
      </c>
      <c r="BH966" s="197">
        <f t="shared" si="7"/>
        <v>0</v>
      </c>
      <c r="BI966" s="197">
        <f t="shared" si="8"/>
        <v>0</v>
      </c>
      <c r="BJ966" s="17" t="s">
        <v>85</v>
      </c>
      <c r="BK966" s="197">
        <f t="shared" si="9"/>
        <v>0</v>
      </c>
      <c r="BL966" s="17" t="s">
        <v>318</v>
      </c>
      <c r="BM966" s="196" t="s">
        <v>1309</v>
      </c>
    </row>
    <row r="967" spans="1:65" s="2" customFormat="1" ht="16.5" customHeight="1">
      <c r="A967" s="34"/>
      <c r="B967" s="35"/>
      <c r="C967" s="185" t="s">
        <v>1310</v>
      </c>
      <c r="D967" s="185" t="s">
        <v>224</v>
      </c>
      <c r="E967" s="186" t="s">
        <v>1311</v>
      </c>
      <c r="F967" s="187" t="s">
        <v>1312</v>
      </c>
      <c r="G967" s="188" t="s">
        <v>321</v>
      </c>
      <c r="H967" s="189">
        <v>18</v>
      </c>
      <c r="I967" s="190"/>
      <c r="J967" s="191">
        <f t="shared" si="0"/>
        <v>0</v>
      </c>
      <c r="K967" s="187" t="s">
        <v>228</v>
      </c>
      <c r="L967" s="39"/>
      <c r="M967" s="192" t="s">
        <v>1</v>
      </c>
      <c r="N967" s="193" t="s">
        <v>43</v>
      </c>
      <c r="O967" s="71"/>
      <c r="P967" s="194">
        <f t="shared" si="1"/>
        <v>0</v>
      </c>
      <c r="Q967" s="194">
        <v>0</v>
      </c>
      <c r="R967" s="194">
        <f t="shared" si="2"/>
        <v>0</v>
      </c>
      <c r="S967" s="194">
        <v>0</v>
      </c>
      <c r="T967" s="195">
        <f t="shared" si="3"/>
        <v>0</v>
      </c>
      <c r="U967" s="34"/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  <c r="AR967" s="196" t="s">
        <v>318</v>
      </c>
      <c r="AT967" s="196" t="s">
        <v>224</v>
      </c>
      <c r="AU967" s="196" t="s">
        <v>85</v>
      </c>
      <c r="AY967" s="17" t="s">
        <v>223</v>
      </c>
      <c r="BE967" s="197">
        <f t="shared" si="4"/>
        <v>0</v>
      </c>
      <c r="BF967" s="197">
        <f t="shared" si="5"/>
        <v>0</v>
      </c>
      <c r="BG967" s="197">
        <f t="shared" si="6"/>
        <v>0</v>
      </c>
      <c r="BH967" s="197">
        <f t="shared" si="7"/>
        <v>0</v>
      </c>
      <c r="BI967" s="197">
        <f t="shared" si="8"/>
        <v>0</v>
      </c>
      <c r="BJ967" s="17" t="s">
        <v>85</v>
      </c>
      <c r="BK967" s="197">
        <f t="shared" si="9"/>
        <v>0</v>
      </c>
      <c r="BL967" s="17" t="s">
        <v>318</v>
      </c>
      <c r="BM967" s="196" t="s">
        <v>1313</v>
      </c>
    </row>
    <row r="968" spans="1:65" s="2" customFormat="1" ht="16.5" customHeight="1">
      <c r="A968" s="34"/>
      <c r="B968" s="35"/>
      <c r="C968" s="231" t="s">
        <v>1314</v>
      </c>
      <c r="D968" s="231" t="s">
        <v>268</v>
      </c>
      <c r="E968" s="232" t="s">
        <v>1315</v>
      </c>
      <c r="F968" s="233" t="s">
        <v>1316</v>
      </c>
      <c r="G968" s="234" t="s">
        <v>321</v>
      </c>
      <c r="H968" s="235">
        <v>18</v>
      </c>
      <c r="I968" s="236"/>
      <c r="J968" s="237">
        <f t="shared" si="0"/>
        <v>0</v>
      </c>
      <c r="K968" s="233" t="s">
        <v>228</v>
      </c>
      <c r="L968" s="238"/>
      <c r="M968" s="239" t="s">
        <v>1</v>
      </c>
      <c r="N968" s="240" t="s">
        <v>43</v>
      </c>
      <c r="O968" s="71"/>
      <c r="P968" s="194">
        <f t="shared" si="1"/>
        <v>0</v>
      </c>
      <c r="Q968" s="194">
        <v>1.4999999999999999E-4</v>
      </c>
      <c r="R968" s="194">
        <f t="shared" si="2"/>
        <v>2.6999999999999997E-3</v>
      </c>
      <c r="S968" s="194">
        <v>0</v>
      </c>
      <c r="T968" s="195">
        <f t="shared" si="3"/>
        <v>0</v>
      </c>
      <c r="U968" s="34"/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  <c r="AR968" s="196" t="s">
        <v>482</v>
      </c>
      <c r="AT968" s="196" t="s">
        <v>268</v>
      </c>
      <c r="AU968" s="196" t="s">
        <v>85</v>
      </c>
      <c r="AY968" s="17" t="s">
        <v>223</v>
      </c>
      <c r="BE968" s="197">
        <f t="shared" si="4"/>
        <v>0</v>
      </c>
      <c r="BF968" s="197">
        <f t="shared" si="5"/>
        <v>0</v>
      </c>
      <c r="BG968" s="197">
        <f t="shared" si="6"/>
        <v>0</v>
      </c>
      <c r="BH968" s="197">
        <f t="shared" si="7"/>
        <v>0</v>
      </c>
      <c r="BI968" s="197">
        <f t="shared" si="8"/>
        <v>0</v>
      </c>
      <c r="BJ968" s="17" t="s">
        <v>85</v>
      </c>
      <c r="BK968" s="197">
        <f t="shared" si="9"/>
        <v>0</v>
      </c>
      <c r="BL968" s="17" t="s">
        <v>318</v>
      </c>
      <c r="BM968" s="196" t="s">
        <v>1317</v>
      </c>
    </row>
    <row r="969" spans="1:65" s="2" customFormat="1" ht="21.75" customHeight="1">
      <c r="A969" s="34"/>
      <c r="B969" s="35"/>
      <c r="C969" s="185" t="s">
        <v>1318</v>
      </c>
      <c r="D969" s="185" t="s">
        <v>224</v>
      </c>
      <c r="E969" s="186" t="s">
        <v>1319</v>
      </c>
      <c r="F969" s="187" t="s">
        <v>1320</v>
      </c>
      <c r="G969" s="188" t="s">
        <v>321</v>
      </c>
      <c r="H969" s="189">
        <v>18</v>
      </c>
      <c r="I969" s="190"/>
      <c r="J969" s="191">
        <f t="shared" si="0"/>
        <v>0</v>
      </c>
      <c r="K969" s="187" t="s">
        <v>228</v>
      </c>
      <c r="L969" s="39"/>
      <c r="M969" s="192" t="s">
        <v>1</v>
      </c>
      <c r="N969" s="193" t="s">
        <v>43</v>
      </c>
      <c r="O969" s="71"/>
      <c r="P969" s="194">
        <f t="shared" si="1"/>
        <v>0</v>
      </c>
      <c r="Q969" s="194">
        <v>0</v>
      </c>
      <c r="R969" s="194">
        <f t="shared" si="2"/>
        <v>0</v>
      </c>
      <c r="S969" s="194">
        <v>0</v>
      </c>
      <c r="T969" s="195">
        <f t="shared" si="3"/>
        <v>0</v>
      </c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R969" s="196" t="s">
        <v>318</v>
      </c>
      <c r="AT969" s="196" t="s">
        <v>224</v>
      </c>
      <c r="AU969" s="196" t="s">
        <v>85</v>
      </c>
      <c r="AY969" s="17" t="s">
        <v>223</v>
      </c>
      <c r="BE969" s="197">
        <f t="shared" si="4"/>
        <v>0</v>
      </c>
      <c r="BF969" s="197">
        <f t="shared" si="5"/>
        <v>0</v>
      </c>
      <c r="BG969" s="197">
        <f t="shared" si="6"/>
        <v>0</v>
      </c>
      <c r="BH969" s="197">
        <f t="shared" si="7"/>
        <v>0</v>
      </c>
      <c r="BI969" s="197">
        <f t="shared" si="8"/>
        <v>0</v>
      </c>
      <c r="BJ969" s="17" t="s">
        <v>85</v>
      </c>
      <c r="BK969" s="197">
        <f t="shared" si="9"/>
        <v>0</v>
      </c>
      <c r="BL969" s="17" t="s">
        <v>318</v>
      </c>
      <c r="BM969" s="196" t="s">
        <v>1321</v>
      </c>
    </row>
    <row r="970" spans="1:65" s="2" customFormat="1" ht="24.2" customHeight="1">
      <c r="A970" s="34"/>
      <c r="B970" s="35"/>
      <c r="C970" s="231" t="s">
        <v>1322</v>
      </c>
      <c r="D970" s="231" t="s">
        <v>268</v>
      </c>
      <c r="E970" s="232" t="s">
        <v>1323</v>
      </c>
      <c r="F970" s="233" t="s">
        <v>1324</v>
      </c>
      <c r="G970" s="234" t="s">
        <v>321</v>
      </c>
      <c r="H970" s="235">
        <v>18</v>
      </c>
      <c r="I970" s="236"/>
      <c r="J970" s="237">
        <f t="shared" si="0"/>
        <v>0</v>
      </c>
      <c r="K970" s="233" t="s">
        <v>228</v>
      </c>
      <c r="L970" s="238"/>
      <c r="M970" s="239" t="s">
        <v>1</v>
      </c>
      <c r="N970" s="240" t="s">
        <v>43</v>
      </c>
      <c r="O970" s="71"/>
      <c r="P970" s="194">
        <f t="shared" si="1"/>
        <v>0</v>
      </c>
      <c r="Q970" s="194">
        <v>1.1999999999999999E-3</v>
      </c>
      <c r="R970" s="194">
        <f t="shared" si="2"/>
        <v>2.1599999999999998E-2</v>
      </c>
      <c r="S970" s="194">
        <v>0</v>
      </c>
      <c r="T970" s="195">
        <f t="shared" si="3"/>
        <v>0</v>
      </c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R970" s="196" t="s">
        <v>482</v>
      </c>
      <c r="AT970" s="196" t="s">
        <v>268</v>
      </c>
      <c r="AU970" s="196" t="s">
        <v>85</v>
      </c>
      <c r="AY970" s="17" t="s">
        <v>223</v>
      </c>
      <c r="BE970" s="197">
        <f t="shared" si="4"/>
        <v>0</v>
      </c>
      <c r="BF970" s="197">
        <f t="shared" si="5"/>
        <v>0</v>
      </c>
      <c r="BG970" s="197">
        <f t="shared" si="6"/>
        <v>0</v>
      </c>
      <c r="BH970" s="197">
        <f t="shared" si="7"/>
        <v>0</v>
      </c>
      <c r="BI970" s="197">
        <f t="shared" si="8"/>
        <v>0</v>
      </c>
      <c r="BJ970" s="17" t="s">
        <v>85</v>
      </c>
      <c r="BK970" s="197">
        <f t="shared" si="9"/>
        <v>0</v>
      </c>
      <c r="BL970" s="17" t="s">
        <v>318</v>
      </c>
      <c r="BM970" s="196" t="s">
        <v>1325</v>
      </c>
    </row>
    <row r="971" spans="1:65" s="2" customFormat="1" ht="24.2" customHeight="1">
      <c r="A971" s="34"/>
      <c r="B971" s="35"/>
      <c r="C971" s="185" t="s">
        <v>1326</v>
      </c>
      <c r="D971" s="185" t="s">
        <v>224</v>
      </c>
      <c r="E971" s="186" t="s">
        <v>1327</v>
      </c>
      <c r="F971" s="187" t="s">
        <v>1328</v>
      </c>
      <c r="G971" s="188" t="s">
        <v>321</v>
      </c>
      <c r="H971" s="189">
        <v>18</v>
      </c>
      <c r="I971" s="190"/>
      <c r="J971" s="191">
        <f t="shared" si="0"/>
        <v>0</v>
      </c>
      <c r="K971" s="187" t="s">
        <v>228</v>
      </c>
      <c r="L971" s="39"/>
      <c r="M971" s="192" t="s">
        <v>1</v>
      </c>
      <c r="N971" s="193" t="s">
        <v>43</v>
      </c>
      <c r="O971" s="71"/>
      <c r="P971" s="194">
        <f t="shared" si="1"/>
        <v>0</v>
      </c>
      <c r="Q971" s="194">
        <v>4.6999999999999999E-4</v>
      </c>
      <c r="R971" s="194">
        <f t="shared" si="2"/>
        <v>8.4600000000000005E-3</v>
      </c>
      <c r="S971" s="194">
        <v>0</v>
      </c>
      <c r="T971" s="195">
        <f t="shared" si="3"/>
        <v>0</v>
      </c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  <c r="AR971" s="196" t="s">
        <v>318</v>
      </c>
      <c r="AT971" s="196" t="s">
        <v>224</v>
      </c>
      <c r="AU971" s="196" t="s">
        <v>85</v>
      </c>
      <c r="AY971" s="17" t="s">
        <v>223</v>
      </c>
      <c r="BE971" s="197">
        <f t="shared" si="4"/>
        <v>0</v>
      </c>
      <c r="BF971" s="197">
        <f t="shared" si="5"/>
        <v>0</v>
      </c>
      <c r="BG971" s="197">
        <f t="shared" si="6"/>
        <v>0</v>
      </c>
      <c r="BH971" s="197">
        <f t="shared" si="7"/>
        <v>0</v>
      </c>
      <c r="BI971" s="197">
        <f t="shared" si="8"/>
        <v>0</v>
      </c>
      <c r="BJ971" s="17" t="s">
        <v>85</v>
      </c>
      <c r="BK971" s="197">
        <f t="shared" si="9"/>
        <v>0</v>
      </c>
      <c r="BL971" s="17" t="s">
        <v>318</v>
      </c>
      <c r="BM971" s="196" t="s">
        <v>1329</v>
      </c>
    </row>
    <row r="972" spans="1:65" s="2" customFormat="1" ht="33" customHeight="1">
      <c r="A972" s="34"/>
      <c r="B972" s="35"/>
      <c r="C972" s="231" t="s">
        <v>1330</v>
      </c>
      <c r="D972" s="231" t="s">
        <v>268</v>
      </c>
      <c r="E972" s="232" t="s">
        <v>1331</v>
      </c>
      <c r="F972" s="233" t="s">
        <v>1332</v>
      </c>
      <c r="G972" s="234" t="s">
        <v>321</v>
      </c>
      <c r="H972" s="235">
        <v>18</v>
      </c>
      <c r="I972" s="236"/>
      <c r="J972" s="237">
        <f t="shared" si="0"/>
        <v>0</v>
      </c>
      <c r="K972" s="233" t="s">
        <v>228</v>
      </c>
      <c r="L972" s="238"/>
      <c r="M972" s="239" t="s">
        <v>1</v>
      </c>
      <c r="N972" s="240" t="s">
        <v>43</v>
      </c>
      <c r="O972" s="71"/>
      <c r="P972" s="194">
        <f t="shared" si="1"/>
        <v>0</v>
      </c>
      <c r="Q972" s="194">
        <v>1.6E-2</v>
      </c>
      <c r="R972" s="194">
        <f t="shared" si="2"/>
        <v>0.28800000000000003</v>
      </c>
      <c r="S972" s="194">
        <v>0</v>
      </c>
      <c r="T972" s="195">
        <f t="shared" si="3"/>
        <v>0</v>
      </c>
      <c r="U972" s="34"/>
      <c r="V972" s="34"/>
      <c r="W972" s="34"/>
      <c r="X972" s="34"/>
      <c r="Y972" s="34"/>
      <c r="Z972" s="34"/>
      <c r="AA972" s="34"/>
      <c r="AB972" s="34"/>
      <c r="AC972" s="34"/>
      <c r="AD972" s="34"/>
      <c r="AE972" s="34"/>
      <c r="AR972" s="196" t="s">
        <v>482</v>
      </c>
      <c r="AT972" s="196" t="s">
        <v>268</v>
      </c>
      <c r="AU972" s="196" t="s">
        <v>85</v>
      </c>
      <c r="AY972" s="17" t="s">
        <v>223</v>
      </c>
      <c r="BE972" s="197">
        <f t="shared" si="4"/>
        <v>0</v>
      </c>
      <c r="BF972" s="197">
        <f t="shared" si="5"/>
        <v>0</v>
      </c>
      <c r="BG972" s="197">
        <f t="shared" si="6"/>
        <v>0</v>
      </c>
      <c r="BH972" s="197">
        <f t="shared" si="7"/>
        <v>0</v>
      </c>
      <c r="BI972" s="197">
        <f t="shared" si="8"/>
        <v>0</v>
      </c>
      <c r="BJ972" s="17" t="s">
        <v>85</v>
      </c>
      <c r="BK972" s="197">
        <f t="shared" si="9"/>
        <v>0</v>
      </c>
      <c r="BL972" s="17" t="s">
        <v>318</v>
      </c>
      <c r="BM972" s="196" t="s">
        <v>1333</v>
      </c>
    </row>
    <row r="973" spans="1:65" s="2" customFormat="1" ht="24.2" customHeight="1">
      <c r="A973" s="34"/>
      <c r="B973" s="35"/>
      <c r="C973" s="185" t="s">
        <v>1334</v>
      </c>
      <c r="D973" s="185" t="s">
        <v>224</v>
      </c>
      <c r="E973" s="186" t="s">
        <v>1335</v>
      </c>
      <c r="F973" s="187" t="s">
        <v>1336</v>
      </c>
      <c r="G973" s="188" t="s">
        <v>321</v>
      </c>
      <c r="H973" s="189">
        <v>8</v>
      </c>
      <c r="I973" s="190"/>
      <c r="J973" s="191">
        <f t="shared" si="0"/>
        <v>0</v>
      </c>
      <c r="K973" s="187" t="s">
        <v>228</v>
      </c>
      <c r="L973" s="39"/>
      <c r="M973" s="192" t="s">
        <v>1</v>
      </c>
      <c r="N973" s="193" t="s">
        <v>43</v>
      </c>
      <c r="O973" s="71"/>
      <c r="P973" s="194">
        <f t="shared" si="1"/>
        <v>0</v>
      </c>
      <c r="Q973" s="194">
        <v>0</v>
      </c>
      <c r="R973" s="194">
        <f t="shared" si="2"/>
        <v>0</v>
      </c>
      <c r="S973" s="194">
        <v>0</v>
      </c>
      <c r="T973" s="195">
        <f t="shared" si="3"/>
        <v>0</v>
      </c>
      <c r="U973" s="34"/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  <c r="AR973" s="196" t="s">
        <v>318</v>
      </c>
      <c r="AT973" s="196" t="s">
        <v>224</v>
      </c>
      <c r="AU973" s="196" t="s">
        <v>85</v>
      </c>
      <c r="AY973" s="17" t="s">
        <v>223</v>
      </c>
      <c r="BE973" s="197">
        <f t="shared" si="4"/>
        <v>0</v>
      </c>
      <c r="BF973" s="197">
        <f t="shared" si="5"/>
        <v>0</v>
      </c>
      <c r="BG973" s="197">
        <f t="shared" si="6"/>
        <v>0</v>
      </c>
      <c r="BH973" s="197">
        <f t="shared" si="7"/>
        <v>0</v>
      </c>
      <c r="BI973" s="197">
        <f t="shared" si="8"/>
        <v>0</v>
      </c>
      <c r="BJ973" s="17" t="s">
        <v>85</v>
      </c>
      <c r="BK973" s="197">
        <f t="shared" si="9"/>
        <v>0</v>
      </c>
      <c r="BL973" s="17" t="s">
        <v>318</v>
      </c>
      <c r="BM973" s="196" t="s">
        <v>1337</v>
      </c>
    </row>
    <row r="974" spans="1:65" s="12" customFormat="1" ht="11.25">
      <c r="B974" s="198"/>
      <c r="C974" s="199"/>
      <c r="D974" s="200" t="s">
        <v>231</v>
      </c>
      <c r="E974" s="201" t="s">
        <v>1</v>
      </c>
      <c r="F974" s="202" t="s">
        <v>1242</v>
      </c>
      <c r="G974" s="199"/>
      <c r="H974" s="201" t="s">
        <v>1</v>
      </c>
      <c r="I974" s="203"/>
      <c r="J974" s="199"/>
      <c r="K974" s="199"/>
      <c r="L974" s="204"/>
      <c r="M974" s="205"/>
      <c r="N974" s="206"/>
      <c r="O974" s="206"/>
      <c r="P974" s="206"/>
      <c r="Q974" s="206"/>
      <c r="R974" s="206"/>
      <c r="S974" s="206"/>
      <c r="T974" s="207"/>
      <c r="AT974" s="208" t="s">
        <v>231</v>
      </c>
      <c r="AU974" s="208" t="s">
        <v>85</v>
      </c>
      <c r="AV974" s="12" t="s">
        <v>85</v>
      </c>
      <c r="AW974" s="12" t="s">
        <v>33</v>
      </c>
      <c r="AX974" s="12" t="s">
        <v>78</v>
      </c>
      <c r="AY974" s="208" t="s">
        <v>223</v>
      </c>
    </row>
    <row r="975" spans="1:65" s="13" customFormat="1" ht="11.25">
      <c r="B975" s="209"/>
      <c r="C975" s="210"/>
      <c r="D975" s="200" t="s">
        <v>231</v>
      </c>
      <c r="E975" s="211" t="s">
        <v>1</v>
      </c>
      <c r="F975" s="212" t="s">
        <v>229</v>
      </c>
      <c r="G975" s="210"/>
      <c r="H975" s="213">
        <v>4</v>
      </c>
      <c r="I975" s="214"/>
      <c r="J975" s="210"/>
      <c r="K975" s="210"/>
      <c r="L975" s="215"/>
      <c r="M975" s="216"/>
      <c r="N975" s="217"/>
      <c r="O975" s="217"/>
      <c r="P975" s="217"/>
      <c r="Q975" s="217"/>
      <c r="R975" s="217"/>
      <c r="S975" s="217"/>
      <c r="T975" s="218"/>
      <c r="AT975" s="219" t="s">
        <v>231</v>
      </c>
      <c r="AU975" s="219" t="s">
        <v>85</v>
      </c>
      <c r="AV975" s="13" t="s">
        <v>87</v>
      </c>
      <c r="AW975" s="13" t="s">
        <v>33</v>
      </c>
      <c r="AX975" s="13" t="s">
        <v>78</v>
      </c>
      <c r="AY975" s="219" t="s">
        <v>223</v>
      </c>
    </row>
    <row r="976" spans="1:65" s="12" customFormat="1" ht="11.25">
      <c r="B976" s="198"/>
      <c r="C976" s="199"/>
      <c r="D976" s="200" t="s">
        <v>231</v>
      </c>
      <c r="E976" s="201" t="s">
        <v>1</v>
      </c>
      <c r="F976" s="202" t="s">
        <v>1243</v>
      </c>
      <c r="G976" s="199"/>
      <c r="H976" s="201" t="s">
        <v>1</v>
      </c>
      <c r="I976" s="203"/>
      <c r="J976" s="199"/>
      <c r="K976" s="199"/>
      <c r="L976" s="204"/>
      <c r="M976" s="205"/>
      <c r="N976" s="206"/>
      <c r="O976" s="206"/>
      <c r="P976" s="206"/>
      <c r="Q976" s="206"/>
      <c r="R976" s="206"/>
      <c r="S976" s="206"/>
      <c r="T976" s="207"/>
      <c r="AT976" s="208" t="s">
        <v>231</v>
      </c>
      <c r="AU976" s="208" t="s">
        <v>85</v>
      </c>
      <c r="AV976" s="12" t="s">
        <v>85</v>
      </c>
      <c r="AW976" s="12" t="s">
        <v>33</v>
      </c>
      <c r="AX976" s="12" t="s">
        <v>78</v>
      </c>
      <c r="AY976" s="208" t="s">
        <v>223</v>
      </c>
    </row>
    <row r="977" spans="1:65" s="13" customFormat="1" ht="11.25">
      <c r="B977" s="209"/>
      <c r="C977" s="210"/>
      <c r="D977" s="200" t="s">
        <v>231</v>
      </c>
      <c r="E977" s="211" t="s">
        <v>1</v>
      </c>
      <c r="F977" s="212" t="s">
        <v>95</v>
      </c>
      <c r="G977" s="210"/>
      <c r="H977" s="213">
        <v>3</v>
      </c>
      <c r="I977" s="214"/>
      <c r="J977" s="210"/>
      <c r="K977" s="210"/>
      <c r="L977" s="215"/>
      <c r="M977" s="216"/>
      <c r="N977" s="217"/>
      <c r="O977" s="217"/>
      <c r="P977" s="217"/>
      <c r="Q977" s="217"/>
      <c r="R977" s="217"/>
      <c r="S977" s="217"/>
      <c r="T977" s="218"/>
      <c r="AT977" s="219" t="s">
        <v>231</v>
      </c>
      <c r="AU977" s="219" t="s">
        <v>85</v>
      </c>
      <c r="AV977" s="13" t="s">
        <v>87</v>
      </c>
      <c r="AW977" s="13" t="s">
        <v>33</v>
      </c>
      <c r="AX977" s="13" t="s">
        <v>78</v>
      </c>
      <c r="AY977" s="219" t="s">
        <v>223</v>
      </c>
    </row>
    <row r="978" spans="1:65" s="12" customFormat="1" ht="11.25">
      <c r="B978" s="198"/>
      <c r="C978" s="199"/>
      <c r="D978" s="200" t="s">
        <v>231</v>
      </c>
      <c r="E978" s="201" t="s">
        <v>1</v>
      </c>
      <c r="F978" s="202" t="s">
        <v>1244</v>
      </c>
      <c r="G978" s="199"/>
      <c r="H978" s="201" t="s">
        <v>1</v>
      </c>
      <c r="I978" s="203"/>
      <c r="J978" s="199"/>
      <c r="K978" s="199"/>
      <c r="L978" s="204"/>
      <c r="M978" s="205"/>
      <c r="N978" s="206"/>
      <c r="O978" s="206"/>
      <c r="P978" s="206"/>
      <c r="Q978" s="206"/>
      <c r="R978" s="206"/>
      <c r="S978" s="206"/>
      <c r="T978" s="207"/>
      <c r="AT978" s="208" t="s">
        <v>231</v>
      </c>
      <c r="AU978" s="208" t="s">
        <v>85</v>
      </c>
      <c r="AV978" s="12" t="s">
        <v>85</v>
      </c>
      <c r="AW978" s="12" t="s">
        <v>33</v>
      </c>
      <c r="AX978" s="12" t="s">
        <v>78</v>
      </c>
      <c r="AY978" s="208" t="s">
        <v>223</v>
      </c>
    </row>
    <row r="979" spans="1:65" s="13" customFormat="1" ht="11.25">
      <c r="B979" s="209"/>
      <c r="C979" s="210"/>
      <c r="D979" s="200" t="s">
        <v>231</v>
      </c>
      <c r="E979" s="211" t="s">
        <v>1</v>
      </c>
      <c r="F979" s="212" t="s">
        <v>85</v>
      </c>
      <c r="G979" s="210"/>
      <c r="H979" s="213">
        <v>1</v>
      </c>
      <c r="I979" s="214"/>
      <c r="J979" s="210"/>
      <c r="K979" s="210"/>
      <c r="L979" s="215"/>
      <c r="M979" s="216"/>
      <c r="N979" s="217"/>
      <c r="O979" s="217"/>
      <c r="P979" s="217"/>
      <c r="Q979" s="217"/>
      <c r="R979" s="217"/>
      <c r="S979" s="217"/>
      <c r="T979" s="218"/>
      <c r="AT979" s="219" t="s">
        <v>231</v>
      </c>
      <c r="AU979" s="219" t="s">
        <v>85</v>
      </c>
      <c r="AV979" s="13" t="s">
        <v>87</v>
      </c>
      <c r="AW979" s="13" t="s">
        <v>33</v>
      </c>
      <c r="AX979" s="13" t="s">
        <v>78</v>
      </c>
      <c r="AY979" s="219" t="s">
        <v>223</v>
      </c>
    </row>
    <row r="980" spans="1:65" s="14" customFormat="1" ht="11.25">
      <c r="B980" s="220"/>
      <c r="C980" s="221"/>
      <c r="D980" s="200" t="s">
        <v>231</v>
      </c>
      <c r="E980" s="222" t="s">
        <v>1</v>
      </c>
      <c r="F980" s="223" t="s">
        <v>237</v>
      </c>
      <c r="G980" s="221"/>
      <c r="H980" s="224">
        <v>8</v>
      </c>
      <c r="I980" s="225"/>
      <c r="J980" s="221"/>
      <c r="K980" s="221"/>
      <c r="L980" s="226"/>
      <c r="M980" s="227"/>
      <c r="N980" s="228"/>
      <c r="O980" s="228"/>
      <c r="P980" s="228"/>
      <c r="Q980" s="228"/>
      <c r="R980" s="228"/>
      <c r="S980" s="228"/>
      <c r="T980" s="229"/>
      <c r="AT980" s="230" t="s">
        <v>231</v>
      </c>
      <c r="AU980" s="230" t="s">
        <v>85</v>
      </c>
      <c r="AV980" s="14" t="s">
        <v>229</v>
      </c>
      <c r="AW980" s="14" t="s">
        <v>33</v>
      </c>
      <c r="AX980" s="14" t="s">
        <v>85</v>
      </c>
      <c r="AY980" s="230" t="s">
        <v>223</v>
      </c>
    </row>
    <row r="981" spans="1:65" s="2" customFormat="1" ht="24.2" customHeight="1">
      <c r="A981" s="34"/>
      <c r="B981" s="35"/>
      <c r="C981" s="185" t="s">
        <v>1338</v>
      </c>
      <c r="D981" s="185" t="s">
        <v>224</v>
      </c>
      <c r="E981" s="186" t="s">
        <v>1339</v>
      </c>
      <c r="F981" s="187" t="s">
        <v>1340</v>
      </c>
      <c r="G981" s="188" t="s">
        <v>321</v>
      </c>
      <c r="H981" s="189">
        <v>5</v>
      </c>
      <c r="I981" s="190"/>
      <c r="J981" s="191">
        <f>ROUND(I981*H981,2)</f>
        <v>0</v>
      </c>
      <c r="K981" s="187" t="s">
        <v>228</v>
      </c>
      <c r="L981" s="39"/>
      <c r="M981" s="192" t="s">
        <v>1</v>
      </c>
      <c r="N981" s="193" t="s">
        <v>43</v>
      </c>
      <c r="O981" s="71"/>
      <c r="P981" s="194">
        <f>O981*H981</f>
        <v>0</v>
      </c>
      <c r="Q981" s="194">
        <v>0</v>
      </c>
      <c r="R981" s="194">
        <f>Q981*H981</f>
        <v>0</v>
      </c>
      <c r="S981" s="194">
        <v>0</v>
      </c>
      <c r="T981" s="195">
        <f>S981*H981</f>
        <v>0</v>
      </c>
      <c r="U981" s="34"/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  <c r="AR981" s="196" t="s">
        <v>318</v>
      </c>
      <c r="AT981" s="196" t="s">
        <v>224</v>
      </c>
      <c r="AU981" s="196" t="s">
        <v>85</v>
      </c>
      <c r="AY981" s="17" t="s">
        <v>223</v>
      </c>
      <c r="BE981" s="197">
        <f>IF(N981="základní",J981,0)</f>
        <v>0</v>
      </c>
      <c r="BF981" s="197">
        <f>IF(N981="snížená",J981,0)</f>
        <v>0</v>
      </c>
      <c r="BG981" s="197">
        <f>IF(N981="zákl. přenesená",J981,0)</f>
        <v>0</v>
      </c>
      <c r="BH981" s="197">
        <f>IF(N981="sníž. přenesená",J981,0)</f>
        <v>0</v>
      </c>
      <c r="BI981" s="197">
        <f>IF(N981="nulová",J981,0)</f>
        <v>0</v>
      </c>
      <c r="BJ981" s="17" t="s">
        <v>85</v>
      </c>
      <c r="BK981" s="197">
        <f>ROUND(I981*H981,2)</f>
        <v>0</v>
      </c>
      <c r="BL981" s="17" t="s">
        <v>318</v>
      </c>
      <c r="BM981" s="196" t="s">
        <v>1341</v>
      </c>
    </row>
    <row r="982" spans="1:65" s="12" customFormat="1" ht="11.25">
      <c r="B982" s="198"/>
      <c r="C982" s="199"/>
      <c r="D982" s="200" t="s">
        <v>231</v>
      </c>
      <c r="E982" s="201" t="s">
        <v>1</v>
      </c>
      <c r="F982" s="202" t="s">
        <v>1231</v>
      </c>
      <c r="G982" s="199"/>
      <c r="H982" s="201" t="s">
        <v>1</v>
      </c>
      <c r="I982" s="203"/>
      <c r="J982" s="199"/>
      <c r="K982" s="199"/>
      <c r="L982" s="204"/>
      <c r="M982" s="205"/>
      <c r="N982" s="206"/>
      <c r="O982" s="206"/>
      <c r="P982" s="206"/>
      <c r="Q982" s="206"/>
      <c r="R982" s="206"/>
      <c r="S982" s="206"/>
      <c r="T982" s="207"/>
      <c r="AT982" s="208" t="s">
        <v>231</v>
      </c>
      <c r="AU982" s="208" t="s">
        <v>85</v>
      </c>
      <c r="AV982" s="12" t="s">
        <v>85</v>
      </c>
      <c r="AW982" s="12" t="s">
        <v>33</v>
      </c>
      <c r="AX982" s="12" t="s">
        <v>78</v>
      </c>
      <c r="AY982" s="208" t="s">
        <v>223</v>
      </c>
    </row>
    <row r="983" spans="1:65" s="13" customFormat="1" ht="11.25">
      <c r="B983" s="209"/>
      <c r="C983" s="210"/>
      <c r="D983" s="200" t="s">
        <v>231</v>
      </c>
      <c r="E983" s="211" t="s">
        <v>1</v>
      </c>
      <c r="F983" s="212" t="s">
        <v>87</v>
      </c>
      <c r="G983" s="210"/>
      <c r="H983" s="213">
        <v>2</v>
      </c>
      <c r="I983" s="214"/>
      <c r="J983" s="210"/>
      <c r="K983" s="210"/>
      <c r="L983" s="215"/>
      <c r="M983" s="216"/>
      <c r="N983" s="217"/>
      <c r="O983" s="217"/>
      <c r="P983" s="217"/>
      <c r="Q983" s="217"/>
      <c r="R983" s="217"/>
      <c r="S983" s="217"/>
      <c r="T983" s="218"/>
      <c r="AT983" s="219" t="s">
        <v>231</v>
      </c>
      <c r="AU983" s="219" t="s">
        <v>85</v>
      </c>
      <c r="AV983" s="13" t="s">
        <v>87</v>
      </c>
      <c r="AW983" s="13" t="s">
        <v>33</v>
      </c>
      <c r="AX983" s="13" t="s">
        <v>78</v>
      </c>
      <c r="AY983" s="219" t="s">
        <v>223</v>
      </c>
    </row>
    <row r="984" spans="1:65" s="12" customFormat="1" ht="11.25">
      <c r="B984" s="198"/>
      <c r="C984" s="199"/>
      <c r="D984" s="200" t="s">
        <v>231</v>
      </c>
      <c r="E984" s="201" t="s">
        <v>1</v>
      </c>
      <c r="F984" s="202" t="s">
        <v>1232</v>
      </c>
      <c r="G984" s="199"/>
      <c r="H984" s="201" t="s">
        <v>1</v>
      </c>
      <c r="I984" s="203"/>
      <c r="J984" s="199"/>
      <c r="K984" s="199"/>
      <c r="L984" s="204"/>
      <c r="M984" s="205"/>
      <c r="N984" s="206"/>
      <c r="O984" s="206"/>
      <c r="P984" s="206"/>
      <c r="Q984" s="206"/>
      <c r="R984" s="206"/>
      <c r="S984" s="206"/>
      <c r="T984" s="207"/>
      <c r="AT984" s="208" t="s">
        <v>231</v>
      </c>
      <c r="AU984" s="208" t="s">
        <v>85</v>
      </c>
      <c r="AV984" s="12" t="s">
        <v>85</v>
      </c>
      <c r="AW984" s="12" t="s">
        <v>33</v>
      </c>
      <c r="AX984" s="12" t="s">
        <v>78</v>
      </c>
      <c r="AY984" s="208" t="s">
        <v>223</v>
      </c>
    </row>
    <row r="985" spans="1:65" s="13" customFormat="1" ht="11.25">
      <c r="B985" s="209"/>
      <c r="C985" s="210"/>
      <c r="D985" s="200" t="s">
        <v>231</v>
      </c>
      <c r="E985" s="211" t="s">
        <v>1</v>
      </c>
      <c r="F985" s="212" t="s">
        <v>95</v>
      </c>
      <c r="G985" s="210"/>
      <c r="H985" s="213">
        <v>3</v>
      </c>
      <c r="I985" s="214"/>
      <c r="J985" s="210"/>
      <c r="K985" s="210"/>
      <c r="L985" s="215"/>
      <c r="M985" s="216"/>
      <c r="N985" s="217"/>
      <c r="O985" s="217"/>
      <c r="P985" s="217"/>
      <c r="Q985" s="217"/>
      <c r="R985" s="217"/>
      <c r="S985" s="217"/>
      <c r="T985" s="218"/>
      <c r="AT985" s="219" t="s">
        <v>231</v>
      </c>
      <c r="AU985" s="219" t="s">
        <v>85</v>
      </c>
      <c r="AV985" s="13" t="s">
        <v>87</v>
      </c>
      <c r="AW985" s="13" t="s">
        <v>33</v>
      </c>
      <c r="AX985" s="13" t="s">
        <v>78</v>
      </c>
      <c r="AY985" s="219" t="s">
        <v>223</v>
      </c>
    </row>
    <row r="986" spans="1:65" s="14" customFormat="1" ht="11.25">
      <c r="B986" s="220"/>
      <c r="C986" s="221"/>
      <c r="D986" s="200" t="s">
        <v>231</v>
      </c>
      <c r="E986" s="222" t="s">
        <v>1</v>
      </c>
      <c r="F986" s="223" t="s">
        <v>237</v>
      </c>
      <c r="G986" s="221"/>
      <c r="H986" s="224">
        <v>5</v>
      </c>
      <c r="I986" s="225"/>
      <c r="J986" s="221"/>
      <c r="K986" s="221"/>
      <c r="L986" s="226"/>
      <c r="M986" s="227"/>
      <c r="N986" s="228"/>
      <c r="O986" s="228"/>
      <c r="P986" s="228"/>
      <c r="Q986" s="228"/>
      <c r="R986" s="228"/>
      <c r="S986" s="228"/>
      <c r="T986" s="229"/>
      <c r="AT986" s="230" t="s">
        <v>231</v>
      </c>
      <c r="AU986" s="230" t="s">
        <v>85</v>
      </c>
      <c r="AV986" s="14" t="s">
        <v>229</v>
      </c>
      <c r="AW986" s="14" t="s">
        <v>33</v>
      </c>
      <c r="AX986" s="14" t="s">
        <v>85</v>
      </c>
      <c r="AY986" s="230" t="s">
        <v>223</v>
      </c>
    </row>
    <row r="987" spans="1:65" s="2" customFormat="1" ht="24.2" customHeight="1">
      <c r="A987" s="34"/>
      <c r="B987" s="35"/>
      <c r="C987" s="185" t="s">
        <v>1342</v>
      </c>
      <c r="D987" s="185" t="s">
        <v>224</v>
      </c>
      <c r="E987" s="186" t="s">
        <v>1343</v>
      </c>
      <c r="F987" s="187" t="s">
        <v>1344</v>
      </c>
      <c r="G987" s="188" t="s">
        <v>321</v>
      </c>
      <c r="H987" s="189">
        <v>11</v>
      </c>
      <c r="I987" s="190"/>
      <c r="J987" s="191">
        <f>ROUND(I987*H987,2)</f>
        <v>0</v>
      </c>
      <c r="K987" s="187" t="s">
        <v>228</v>
      </c>
      <c r="L987" s="39"/>
      <c r="M987" s="192" t="s">
        <v>1</v>
      </c>
      <c r="N987" s="193" t="s">
        <v>43</v>
      </c>
      <c r="O987" s="71"/>
      <c r="P987" s="194">
        <f>O987*H987</f>
        <v>0</v>
      </c>
      <c r="Q987" s="194">
        <v>0</v>
      </c>
      <c r="R987" s="194">
        <f>Q987*H987</f>
        <v>0</v>
      </c>
      <c r="S987" s="194">
        <v>0</v>
      </c>
      <c r="T987" s="195">
        <f>S987*H987</f>
        <v>0</v>
      </c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R987" s="196" t="s">
        <v>318</v>
      </c>
      <c r="AT987" s="196" t="s">
        <v>224</v>
      </c>
      <c r="AU987" s="196" t="s">
        <v>85</v>
      </c>
      <c r="AY987" s="17" t="s">
        <v>223</v>
      </c>
      <c r="BE987" s="197">
        <f>IF(N987="základní",J987,0)</f>
        <v>0</v>
      </c>
      <c r="BF987" s="197">
        <f>IF(N987="snížená",J987,0)</f>
        <v>0</v>
      </c>
      <c r="BG987" s="197">
        <f>IF(N987="zákl. přenesená",J987,0)</f>
        <v>0</v>
      </c>
      <c r="BH987" s="197">
        <f>IF(N987="sníž. přenesená",J987,0)</f>
        <v>0</v>
      </c>
      <c r="BI987" s="197">
        <f>IF(N987="nulová",J987,0)</f>
        <v>0</v>
      </c>
      <c r="BJ987" s="17" t="s">
        <v>85</v>
      </c>
      <c r="BK987" s="197">
        <f>ROUND(I987*H987,2)</f>
        <v>0</v>
      </c>
      <c r="BL987" s="17" t="s">
        <v>318</v>
      </c>
      <c r="BM987" s="196" t="s">
        <v>1345</v>
      </c>
    </row>
    <row r="988" spans="1:65" s="12" customFormat="1" ht="11.25">
      <c r="B988" s="198"/>
      <c r="C988" s="199"/>
      <c r="D988" s="200" t="s">
        <v>231</v>
      </c>
      <c r="E988" s="201" t="s">
        <v>1</v>
      </c>
      <c r="F988" s="202" t="s">
        <v>1229</v>
      </c>
      <c r="G988" s="199"/>
      <c r="H988" s="201" t="s">
        <v>1</v>
      </c>
      <c r="I988" s="203"/>
      <c r="J988" s="199"/>
      <c r="K988" s="199"/>
      <c r="L988" s="204"/>
      <c r="M988" s="205"/>
      <c r="N988" s="206"/>
      <c r="O988" s="206"/>
      <c r="P988" s="206"/>
      <c r="Q988" s="206"/>
      <c r="R988" s="206"/>
      <c r="S988" s="206"/>
      <c r="T988" s="207"/>
      <c r="AT988" s="208" t="s">
        <v>231</v>
      </c>
      <c r="AU988" s="208" t="s">
        <v>85</v>
      </c>
      <c r="AV988" s="12" t="s">
        <v>85</v>
      </c>
      <c r="AW988" s="12" t="s">
        <v>33</v>
      </c>
      <c r="AX988" s="12" t="s">
        <v>78</v>
      </c>
      <c r="AY988" s="208" t="s">
        <v>223</v>
      </c>
    </row>
    <row r="989" spans="1:65" s="13" customFormat="1" ht="11.25">
      <c r="B989" s="209"/>
      <c r="C989" s="210"/>
      <c r="D989" s="200" t="s">
        <v>231</v>
      </c>
      <c r="E989" s="211" t="s">
        <v>1</v>
      </c>
      <c r="F989" s="212" t="s">
        <v>250</v>
      </c>
      <c r="G989" s="210"/>
      <c r="H989" s="213">
        <v>5</v>
      </c>
      <c r="I989" s="214"/>
      <c r="J989" s="210"/>
      <c r="K989" s="210"/>
      <c r="L989" s="215"/>
      <c r="M989" s="216"/>
      <c r="N989" s="217"/>
      <c r="O989" s="217"/>
      <c r="P989" s="217"/>
      <c r="Q989" s="217"/>
      <c r="R989" s="217"/>
      <c r="S989" s="217"/>
      <c r="T989" s="218"/>
      <c r="AT989" s="219" t="s">
        <v>231</v>
      </c>
      <c r="AU989" s="219" t="s">
        <v>85</v>
      </c>
      <c r="AV989" s="13" t="s">
        <v>87</v>
      </c>
      <c r="AW989" s="13" t="s">
        <v>33</v>
      </c>
      <c r="AX989" s="13" t="s">
        <v>78</v>
      </c>
      <c r="AY989" s="219" t="s">
        <v>223</v>
      </c>
    </row>
    <row r="990" spans="1:65" s="12" customFormat="1" ht="11.25">
      <c r="B990" s="198"/>
      <c r="C990" s="199"/>
      <c r="D990" s="200" t="s">
        <v>231</v>
      </c>
      <c r="E990" s="201" t="s">
        <v>1</v>
      </c>
      <c r="F990" s="202" t="s">
        <v>1233</v>
      </c>
      <c r="G990" s="199"/>
      <c r="H990" s="201" t="s">
        <v>1</v>
      </c>
      <c r="I990" s="203"/>
      <c r="J990" s="199"/>
      <c r="K990" s="199"/>
      <c r="L990" s="204"/>
      <c r="M990" s="205"/>
      <c r="N990" s="206"/>
      <c r="O990" s="206"/>
      <c r="P990" s="206"/>
      <c r="Q990" s="206"/>
      <c r="R990" s="206"/>
      <c r="S990" s="206"/>
      <c r="T990" s="207"/>
      <c r="AT990" s="208" t="s">
        <v>231</v>
      </c>
      <c r="AU990" s="208" t="s">
        <v>85</v>
      </c>
      <c r="AV990" s="12" t="s">
        <v>85</v>
      </c>
      <c r="AW990" s="12" t="s">
        <v>33</v>
      </c>
      <c r="AX990" s="12" t="s">
        <v>78</v>
      </c>
      <c r="AY990" s="208" t="s">
        <v>223</v>
      </c>
    </row>
    <row r="991" spans="1:65" s="13" customFormat="1" ht="11.25">
      <c r="B991" s="209"/>
      <c r="C991" s="210"/>
      <c r="D991" s="200" t="s">
        <v>231</v>
      </c>
      <c r="E991" s="211" t="s">
        <v>1</v>
      </c>
      <c r="F991" s="212" t="s">
        <v>255</v>
      </c>
      <c r="G991" s="210"/>
      <c r="H991" s="213">
        <v>6</v>
      </c>
      <c r="I991" s="214"/>
      <c r="J991" s="210"/>
      <c r="K991" s="210"/>
      <c r="L991" s="215"/>
      <c r="M991" s="216"/>
      <c r="N991" s="217"/>
      <c r="O991" s="217"/>
      <c r="P991" s="217"/>
      <c r="Q991" s="217"/>
      <c r="R991" s="217"/>
      <c r="S991" s="217"/>
      <c r="T991" s="218"/>
      <c r="AT991" s="219" t="s">
        <v>231</v>
      </c>
      <c r="AU991" s="219" t="s">
        <v>85</v>
      </c>
      <c r="AV991" s="13" t="s">
        <v>87</v>
      </c>
      <c r="AW991" s="13" t="s">
        <v>33</v>
      </c>
      <c r="AX991" s="13" t="s">
        <v>78</v>
      </c>
      <c r="AY991" s="219" t="s">
        <v>223</v>
      </c>
    </row>
    <row r="992" spans="1:65" s="14" customFormat="1" ht="11.25">
      <c r="B992" s="220"/>
      <c r="C992" s="221"/>
      <c r="D992" s="200" t="s">
        <v>231</v>
      </c>
      <c r="E992" s="222" t="s">
        <v>1</v>
      </c>
      <c r="F992" s="223" t="s">
        <v>237</v>
      </c>
      <c r="G992" s="221"/>
      <c r="H992" s="224">
        <v>11</v>
      </c>
      <c r="I992" s="225"/>
      <c r="J992" s="221"/>
      <c r="K992" s="221"/>
      <c r="L992" s="226"/>
      <c r="M992" s="227"/>
      <c r="N992" s="228"/>
      <c r="O992" s="228"/>
      <c r="P992" s="228"/>
      <c r="Q992" s="228"/>
      <c r="R992" s="228"/>
      <c r="S992" s="228"/>
      <c r="T992" s="229"/>
      <c r="AT992" s="230" t="s">
        <v>231</v>
      </c>
      <c r="AU992" s="230" t="s">
        <v>85</v>
      </c>
      <c r="AV992" s="14" t="s">
        <v>229</v>
      </c>
      <c r="AW992" s="14" t="s">
        <v>33</v>
      </c>
      <c r="AX992" s="14" t="s">
        <v>85</v>
      </c>
      <c r="AY992" s="230" t="s">
        <v>223</v>
      </c>
    </row>
    <row r="993" spans="1:65" s="2" customFormat="1" ht="21.75" customHeight="1">
      <c r="A993" s="34"/>
      <c r="B993" s="35"/>
      <c r="C993" s="231" t="s">
        <v>1346</v>
      </c>
      <c r="D993" s="231" t="s">
        <v>268</v>
      </c>
      <c r="E993" s="232" t="s">
        <v>1347</v>
      </c>
      <c r="F993" s="233" t="s">
        <v>1348</v>
      </c>
      <c r="G993" s="234" t="s">
        <v>142</v>
      </c>
      <c r="H993" s="235">
        <v>36.15</v>
      </c>
      <c r="I993" s="236"/>
      <c r="J993" s="237">
        <f>ROUND(I993*H993,2)</f>
        <v>0</v>
      </c>
      <c r="K993" s="233" t="s">
        <v>228</v>
      </c>
      <c r="L993" s="238"/>
      <c r="M993" s="239" t="s">
        <v>1</v>
      </c>
      <c r="N993" s="240" t="s">
        <v>43</v>
      </c>
      <c r="O993" s="71"/>
      <c r="P993" s="194">
        <f>O993*H993</f>
        <v>0</v>
      </c>
      <c r="Q993" s="194">
        <v>7.0000000000000001E-3</v>
      </c>
      <c r="R993" s="194">
        <f>Q993*H993</f>
        <v>0.25305</v>
      </c>
      <c r="S993" s="194">
        <v>0</v>
      </c>
      <c r="T993" s="195">
        <f>S993*H993</f>
        <v>0</v>
      </c>
      <c r="U993" s="34"/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  <c r="AR993" s="196" t="s">
        <v>482</v>
      </c>
      <c r="AT993" s="196" t="s">
        <v>268</v>
      </c>
      <c r="AU993" s="196" t="s">
        <v>85</v>
      </c>
      <c r="AY993" s="17" t="s">
        <v>223</v>
      </c>
      <c r="BE993" s="197">
        <f>IF(N993="základní",J993,0)</f>
        <v>0</v>
      </c>
      <c r="BF993" s="197">
        <f>IF(N993="snížená",J993,0)</f>
        <v>0</v>
      </c>
      <c r="BG993" s="197">
        <f>IF(N993="zákl. přenesená",J993,0)</f>
        <v>0</v>
      </c>
      <c r="BH993" s="197">
        <f>IF(N993="sníž. přenesená",J993,0)</f>
        <v>0</v>
      </c>
      <c r="BI993" s="197">
        <f>IF(N993="nulová",J993,0)</f>
        <v>0</v>
      </c>
      <c r="BJ993" s="17" t="s">
        <v>85</v>
      </c>
      <c r="BK993" s="197">
        <f>ROUND(I993*H993,2)</f>
        <v>0</v>
      </c>
      <c r="BL993" s="17" t="s">
        <v>318</v>
      </c>
      <c r="BM993" s="196" t="s">
        <v>1349</v>
      </c>
    </row>
    <row r="994" spans="1:65" s="12" customFormat="1" ht="11.25">
      <c r="B994" s="198"/>
      <c r="C994" s="199"/>
      <c r="D994" s="200" t="s">
        <v>231</v>
      </c>
      <c r="E994" s="201" t="s">
        <v>1</v>
      </c>
      <c r="F994" s="202" t="s">
        <v>1229</v>
      </c>
      <c r="G994" s="199"/>
      <c r="H994" s="201" t="s">
        <v>1</v>
      </c>
      <c r="I994" s="203"/>
      <c r="J994" s="199"/>
      <c r="K994" s="199"/>
      <c r="L994" s="204"/>
      <c r="M994" s="205"/>
      <c r="N994" s="206"/>
      <c r="O994" s="206"/>
      <c r="P994" s="206"/>
      <c r="Q994" s="206"/>
      <c r="R994" s="206"/>
      <c r="S994" s="206"/>
      <c r="T994" s="207"/>
      <c r="AT994" s="208" t="s">
        <v>231</v>
      </c>
      <c r="AU994" s="208" t="s">
        <v>85</v>
      </c>
      <c r="AV994" s="12" t="s">
        <v>85</v>
      </c>
      <c r="AW994" s="12" t="s">
        <v>33</v>
      </c>
      <c r="AX994" s="12" t="s">
        <v>78</v>
      </c>
      <c r="AY994" s="208" t="s">
        <v>223</v>
      </c>
    </row>
    <row r="995" spans="1:65" s="13" customFormat="1" ht="11.25">
      <c r="B995" s="209"/>
      <c r="C995" s="210"/>
      <c r="D995" s="200" t="s">
        <v>231</v>
      </c>
      <c r="E995" s="211" t="s">
        <v>1</v>
      </c>
      <c r="F995" s="212" t="s">
        <v>1350</v>
      </c>
      <c r="G995" s="210"/>
      <c r="H995" s="213">
        <v>10.5</v>
      </c>
      <c r="I995" s="214"/>
      <c r="J995" s="210"/>
      <c r="K995" s="210"/>
      <c r="L995" s="215"/>
      <c r="M995" s="216"/>
      <c r="N995" s="217"/>
      <c r="O995" s="217"/>
      <c r="P995" s="217"/>
      <c r="Q995" s="217"/>
      <c r="R995" s="217"/>
      <c r="S995" s="217"/>
      <c r="T995" s="218"/>
      <c r="AT995" s="219" t="s">
        <v>231</v>
      </c>
      <c r="AU995" s="219" t="s">
        <v>85</v>
      </c>
      <c r="AV995" s="13" t="s">
        <v>87</v>
      </c>
      <c r="AW995" s="13" t="s">
        <v>33</v>
      </c>
      <c r="AX995" s="13" t="s">
        <v>78</v>
      </c>
      <c r="AY995" s="219" t="s">
        <v>223</v>
      </c>
    </row>
    <row r="996" spans="1:65" s="12" customFormat="1" ht="11.25">
      <c r="B996" s="198"/>
      <c r="C996" s="199"/>
      <c r="D996" s="200" t="s">
        <v>231</v>
      </c>
      <c r="E996" s="201" t="s">
        <v>1</v>
      </c>
      <c r="F996" s="202" t="s">
        <v>1231</v>
      </c>
      <c r="G996" s="199"/>
      <c r="H996" s="201" t="s">
        <v>1</v>
      </c>
      <c r="I996" s="203"/>
      <c r="J996" s="199"/>
      <c r="K996" s="199"/>
      <c r="L996" s="204"/>
      <c r="M996" s="205"/>
      <c r="N996" s="206"/>
      <c r="O996" s="206"/>
      <c r="P996" s="206"/>
      <c r="Q996" s="206"/>
      <c r="R996" s="206"/>
      <c r="S996" s="206"/>
      <c r="T996" s="207"/>
      <c r="AT996" s="208" t="s">
        <v>231</v>
      </c>
      <c r="AU996" s="208" t="s">
        <v>85</v>
      </c>
      <c r="AV996" s="12" t="s">
        <v>85</v>
      </c>
      <c r="AW996" s="12" t="s">
        <v>33</v>
      </c>
      <c r="AX996" s="12" t="s">
        <v>78</v>
      </c>
      <c r="AY996" s="208" t="s">
        <v>223</v>
      </c>
    </row>
    <row r="997" spans="1:65" s="13" customFormat="1" ht="11.25">
      <c r="B997" s="209"/>
      <c r="C997" s="210"/>
      <c r="D997" s="200" t="s">
        <v>231</v>
      </c>
      <c r="E997" s="211" t="s">
        <v>1</v>
      </c>
      <c r="F997" s="212" t="s">
        <v>1351</v>
      </c>
      <c r="G997" s="210"/>
      <c r="H997" s="213">
        <v>3</v>
      </c>
      <c r="I997" s="214"/>
      <c r="J997" s="210"/>
      <c r="K997" s="210"/>
      <c r="L997" s="215"/>
      <c r="M997" s="216"/>
      <c r="N997" s="217"/>
      <c r="O997" s="217"/>
      <c r="P997" s="217"/>
      <c r="Q997" s="217"/>
      <c r="R997" s="217"/>
      <c r="S997" s="217"/>
      <c r="T997" s="218"/>
      <c r="AT997" s="219" t="s">
        <v>231</v>
      </c>
      <c r="AU997" s="219" t="s">
        <v>85</v>
      </c>
      <c r="AV997" s="13" t="s">
        <v>87</v>
      </c>
      <c r="AW997" s="13" t="s">
        <v>33</v>
      </c>
      <c r="AX997" s="13" t="s">
        <v>78</v>
      </c>
      <c r="AY997" s="219" t="s">
        <v>223</v>
      </c>
    </row>
    <row r="998" spans="1:65" s="12" customFormat="1" ht="11.25">
      <c r="B998" s="198"/>
      <c r="C998" s="199"/>
      <c r="D998" s="200" t="s">
        <v>231</v>
      </c>
      <c r="E998" s="201" t="s">
        <v>1</v>
      </c>
      <c r="F998" s="202" t="s">
        <v>1242</v>
      </c>
      <c r="G998" s="199"/>
      <c r="H998" s="201" t="s">
        <v>1</v>
      </c>
      <c r="I998" s="203"/>
      <c r="J998" s="199"/>
      <c r="K998" s="199"/>
      <c r="L998" s="204"/>
      <c r="M998" s="205"/>
      <c r="N998" s="206"/>
      <c r="O998" s="206"/>
      <c r="P998" s="206"/>
      <c r="Q998" s="206"/>
      <c r="R998" s="206"/>
      <c r="S998" s="206"/>
      <c r="T998" s="207"/>
      <c r="AT998" s="208" t="s">
        <v>231</v>
      </c>
      <c r="AU998" s="208" t="s">
        <v>85</v>
      </c>
      <c r="AV998" s="12" t="s">
        <v>85</v>
      </c>
      <c r="AW998" s="12" t="s">
        <v>33</v>
      </c>
      <c r="AX998" s="12" t="s">
        <v>78</v>
      </c>
      <c r="AY998" s="208" t="s">
        <v>223</v>
      </c>
    </row>
    <row r="999" spans="1:65" s="13" customFormat="1" ht="11.25">
      <c r="B999" s="209"/>
      <c r="C999" s="210"/>
      <c r="D999" s="200" t="s">
        <v>231</v>
      </c>
      <c r="E999" s="211" t="s">
        <v>1</v>
      </c>
      <c r="F999" s="212" t="s">
        <v>1352</v>
      </c>
      <c r="G999" s="210"/>
      <c r="H999" s="213">
        <v>2.4</v>
      </c>
      <c r="I999" s="214"/>
      <c r="J999" s="210"/>
      <c r="K999" s="210"/>
      <c r="L999" s="215"/>
      <c r="M999" s="216"/>
      <c r="N999" s="217"/>
      <c r="O999" s="217"/>
      <c r="P999" s="217"/>
      <c r="Q999" s="217"/>
      <c r="R999" s="217"/>
      <c r="S999" s="217"/>
      <c r="T999" s="218"/>
      <c r="AT999" s="219" t="s">
        <v>231</v>
      </c>
      <c r="AU999" s="219" t="s">
        <v>85</v>
      </c>
      <c r="AV999" s="13" t="s">
        <v>87</v>
      </c>
      <c r="AW999" s="13" t="s">
        <v>33</v>
      </c>
      <c r="AX999" s="13" t="s">
        <v>78</v>
      </c>
      <c r="AY999" s="219" t="s">
        <v>223</v>
      </c>
    </row>
    <row r="1000" spans="1:65" s="12" customFormat="1" ht="11.25">
      <c r="B1000" s="198"/>
      <c r="C1000" s="199"/>
      <c r="D1000" s="200" t="s">
        <v>231</v>
      </c>
      <c r="E1000" s="201" t="s">
        <v>1</v>
      </c>
      <c r="F1000" s="202" t="s">
        <v>1232</v>
      </c>
      <c r="G1000" s="199"/>
      <c r="H1000" s="201" t="s">
        <v>1</v>
      </c>
      <c r="I1000" s="203"/>
      <c r="J1000" s="199"/>
      <c r="K1000" s="199"/>
      <c r="L1000" s="204"/>
      <c r="M1000" s="205"/>
      <c r="N1000" s="206"/>
      <c r="O1000" s="206"/>
      <c r="P1000" s="206"/>
      <c r="Q1000" s="206"/>
      <c r="R1000" s="206"/>
      <c r="S1000" s="206"/>
      <c r="T1000" s="207"/>
      <c r="AT1000" s="208" t="s">
        <v>231</v>
      </c>
      <c r="AU1000" s="208" t="s">
        <v>85</v>
      </c>
      <c r="AV1000" s="12" t="s">
        <v>85</v>
      </c>
      <c r="AW1000" s="12" t="s">
        <v>33</v>
      </c>
      <c r="AX1000" s="12" t="s">
        <v>78</v>
      </c>
      <c r="AY1000" s="208" t="s">
        <v>223</v>
      </c>
    </row>
    <row r="1001" spans="1:65" s="13" customFormat="1" ht="11.25">
      <c r="B1001" s="209"/>
      <c r="C1001" s="210"/>
      <c r="D1001" s="200" t="s">
        <v>231</v>
      </c>
      <c r="E1001" s="211" t="s">
        <v>1</v>
      </c>
      <c r="F1001" s="212" t="s">
        <v>1353</v>
      </c>
      <c r="G1001" s="210"/>
      <c r="H1001" s="213">
        <v>4.3499999999999996</v>
      </c>
      <c r="I1001" s="214"/>
      <c r="J1001" s="210"/>
      <c r="K1001" s="210"/>
      <c r="L1001" s="215"/>
      <c r="M1001" s="216"/>
      <c r="N1001" s="217"/>
      <c r="O1001" s="217"/>
      <c r="P1001" s="217"/>
      <c r="Q1001" s="217"/>
      <c r="R1001" s="217"/>
      <c r="S1001" s="217"/>
      <c r="T1001" s="218"/>
      <c r="AT1001" s="219" t="s">
        <v>231</v>
      </c>
      <c r="AU1001" s="219" t="s">
        <v>85</v>
      </c>
      <c r="AV1001" s="13" t="s">
        <v>87</v>
      </c>
      <c r="AW1001" s="13" t="s">
        <v>33</v>
      </c>
      <c r="AX1001" s="13" t="s">
        <v>78</v>
      </c>
      <c r="AY1001" s="219" t="s">
        <v>223</v>
      </c>
    </row>
    <row r="1002" spans="1:65" s="12" customFormat="1" ht="11.25">
      <c r="B1002" s="198"/>
      <c r="C1002" s="199"/>
      <c r="D1002" s="200" t="s">
        <v>231</v>
      </c>
      <c r="E1002" s="201" t="s">
        <v>1</v>
      </c>
      <c r="F1002" s="202" t="s">
        <v>1243</v>
      </c>
      <c r="G1002" s="199"/>
      <c r="H1002" s="201" t="s">
        <v>1</v>
      </c>
      <c r="I1002" s="203"/>
      <c r="J1002" s="199"/>
      <c r="K1002" s="199"/>
      <c r="L1002" s="204"/>
      <c r="M1002" s="205"/>
      <c r="N1002" s="206"/>
      <c r="O1002" s="206"/>
      <c r="P1002" s="206"/>
      <c r="Q1002" s="206"/>
      <c r="R1002" s="206"/>
      <c r="S1002" s="206"/>
      <c r="T1002" s="207"/>
      <c r="AT1002" s="208" t="s">
        <v>231</v>
      </c>
      <c r="AU1002" s="208" t="s">
        <v>85</v>
      </c>
      <c r="AV1002" s="12" t="s">
        <v>85</v>
      </c>
      <c r="AW1002" s="12" t="s">
        <v>33</v>
      </c>
      <c r="AX1002" s="12" t="s">
        <v>78</v>
      </c>
      <c r="AY1002" s="208" t="s">
        <v>223</v>
      </c>
    </row>
    <row r="1003" spans="1:65" s="13" customFormat="1" ht="11.25">
      <c r="B1003" s="209"/>
      <c r="C1003" s="210"/>
      <c r="D1003" s="200" t="s">
        <v>231</v>
      </c>
      <c r="E1003" s="211" t="s">
        <v>1</v>
      </c>
      <c r="F1003" s="212" t="s">
        <v>1354</v>
      </c>
      <c r="G1003" s="210"/>
      <c r="H1003" s="213">
        <v>1.5</v>
      </c>
      <c r="I1003" s="214"/>
      <c r="J1003" s="210"/>
      <c r="K1003" s="210"/>
      <c r="L1003" s="215"/>
      <c r="M1003" s="216"/>
      <c r="N1003" s="217"/>
      <c r="O1003" s="217"/>
      <c r="P1003" s="217"/>
      <c r="Q1003" s="217"/>
      <c r="R1003" s="217"/>
      <c r="S1003" s="217"/>
      <c r="T1003" s="218"/>
      <c r="AT1003" s="219" t="s">
        <v>231</v>
      </c>
      <c r="AU1003" s="219" t="s">
        <v>85</v>
      </c>
      <c r="AV1003" s="13" t="s">
        <v>87</v>
      </c>
      <c r="AW1003" s="13" t="s">
        <v>33</v>
      </c>
      <c r="AX1003" s="13" t="s">
        <v>78</v>
      </c>
      <c r="AY1003" s="219" t="s">
        <v>223</v>
      </c>
    </row>
    <row r="1004" spans="1:65" s="12" customFormat="1" ht="11.25">
      <c r="B1004" s="198"/>
      <c r="C1004" s="199"/>
      <c r="D1004" s="200" t="s">
        <v>231</v>
      </c>
      <c r="E1004" s="201" t="s">
        <v>1</v>
      </c>
      <c r="F1004" s="202" t="s">
        <v>1233</v>
      </c>
      <c r="G1004" s="199"/>
      <c r="H1004" s="201" t="s">
        <v>1</v>
      </c>
      <c r="I1004" s="203"/>
      <c r="J1004" s="199"/>
      <c r="K1004" s="199"/>
      <c r="L1004" s="204"/>
      <c r="M1004" s="205"/>
      <c r="N1004" s="206"/>
      <c r="O1004" s="206"/>
      <c r="P1004" s="206"/>
      <c r="Q1004" s="206"/>
      <c r="R1004" s="206"/>
      <c r="S1004" s="206"/>
      <c r="T1004" s="207"/>
      <c r="AT1004" s="208" t="s">
        <v>231</v>
      </c>
      <c r="AU1004" s="208" t="s">
        <v>85</v>
      </c>
      <c r="AV1004" s="12" t="s">
        <v>85</v>
      </c>
      <c r="AW1004" s="12" t="s">
        <v>33</v>
      </c>
      <c r="AX1004" s="12" t="s">
        <v>78</v>
      </c>
      <c r="AY1004" s="208" t="s">
        <v>223</v>
      </c>
    </row>
    <row r="1005" spans="1:65" s="13" customFormat="1" ht="11.25">
      <c r="B1005" s="209"/>
      <c r="C1005" s="210"/>
      <c r="D1005" s="200" t="s">
        <v>231</v>
      </c>
      <c r="E1005" s="211" t="s">
        <v>1</v>
      </c>
      <c r="F1005" s="212" t="s">
        <v>1355</v>
      </c>
      <c r="G1005" s="210"/>
      <c r="H1005" s="213">
        <v>14.4</v>
      </c>
      <c r="I1005" s="214"/>
      <c r="J1005" s="210"/>
      <c r="K1005" s="210"/>
      <c r="L1005" s="215"/>
      <c r="M1005" s="216"/>
      <c r="N1005" s="217"/>
      <c r="O1005" s="217"/>
      <c r="P1005" s="217"/>
      <c r="Q1005" s="217"/>
      <c r="R1005" s="217"/>
      <c r="S1005" s="217"/>
      <c r="T1005" s="218"/>
      <c r="AT1005" s="219" t="s">
        <v>231</v>
      </c>
      <c r="AU1005" s="219" t="s">
        <v>85</v>
      </c>
      <c r="AV1005" s="13" t="s">
        <v>87</v>
      </c>
      <c r="AW1005" s="13" t="s">
        <v>33</v>
      </c>
      <c r="AX1005" s="13" t="s">
        <v>78</v>
      </c>
      <c r="AY1005" s="219" t="s">
        <v>223</v>
      </c>
    </row>
    <row r="1006" spans="1:65" s="14" customFormat="1" ht="11.25">
      <c r="B1006" s="220"/>
      <c r="C1006" s="221"/>
      <c r="D1006" s="200" t="s">
        <v>231</v>
      </c>
      <c r="E1006" s="222" t="s">
        <v>1</v>
      </c>
      <c r="F1006" s="223" t="s">
        <v>237</v>
      </c>
      <c r="G1006" s="221"/>
      <c r="H1006" s="224">
        <v>36.15</v>
      </c>
      <c r="I1006" s="225"/>
      <c r="J1006" s="221"/>
      <c r="K1006" s="221"/>
      <c r="L1006" s="226"/>
      <c r="M1006" s="227"/>
      <c r="N1006" s="228"/>
      <c r="O1006" s="228"/>
      <c r="P1006" s="228"/>
      <c r="Q1006" s="228"/>
      <c r="R1006" s="228"/>
      <c r="S1006" s="228"/>
      <c r="T1006" s="229"/>
      <c r="AT1006" s="230" t="s">
        <v>231</v>
      </c>
      <c r="AU1006" s="230" t="s">
        <v>85</v>
      </c>
      <c r="AV1006" s="14" t="s">
        <v>229</v>
      </c>
      <c r="AW1006" s="14" t="s">
        <v>33</v>
      </c>
      <c r="AX1006" s="14" t="s">
        <v>85</v>
      </c>
      <c r="AY1006" s="230" t="s">
        <v>223</v>
      </c>
    </row>
    <row r="1007" spans="1:65" s="2" customFormat="1" ht="24.2" customHeight="1">
      <c r="A1007" s="34"/>
      <c r="B1007" s="35"/>
      <c r="C1007" s="185" t="s">
        <v>1356</v>
      </c>
      <c r="D1007" s="185" t="s">
        <v>224</v>
      </c>
      <c r="E1007" s="186" t="s">
        <v>1357</v>
      </c>
      <c r="F1007" s="187" t="s">
        <v>1358</v>
      </c>
      <c r="G1007" s="188" t="s">
        <v>874</v>
      </c>
      <c r="H1007" s="256"/>
      <c r="I1007" s="190"/>
      <c r="J1007" s="191">
        <f>ROUND(I1007*H1007,2)</f>
        <v>0</v>
      </c>
      <c r="K1007" s="187" t="s">
        <v>228</v>
      </c>
      <c r="L1007" s="39"/>
      <c r="M1007" s="192" t="s">
        <v>1</v>
      </c>
      <c r="N1007" s="193" t="s">
        <v>43</v>
      </c>
      <c r="O1007" s="71"/>
      <c r="P1007" s="194">
        <f>O1007*H1007</f>
        <v>0</v>
      </c>
      <c r="Q1007" s="194">
        <v>0</v>
      </c>
      <c r="R1007" s="194">
        <f>Q1007*H1007</f>
        <v>0</v>
      </c>
      <c r="S1007" s="194">
        <v>0</v>
      </c>
      <c r="T1007" s="195">
        <f>S1007*H1007</f>
        <v>0</v>
      </c>
      <c r="U1007" s="34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R1007" s="196" t="s">
        <v>318</v>
      </c>
      <c r="AT1007" s="196" t="s">
        <v>224</v>
      </c>
      <c r="AU1007" s="196" t="s">
        <v>85</v>
      </c>
      <c r="AY1007" s="17" t="s">
        <v>223</v>
      </c>
      <c r="BE1007" s="197">
        <f>IF(N1007="základní",J1007,0)</f>
        <v>0</v>
      </c>
      <c r="BF1007" s="197">
        <f>IF(N1007="snížená",J1007,0)</f>
        <v>0</v>
      </c>
      <c r="BG1007" s="197">
        <f>IF(N1007="zákl. přenesená",J1007,0)</f>
        <v>0</v>
      </c>
      <c r="BH1007" s="197">
        <f>IF(N1007="sníž. přenesená",J1007,0)</f>
        <v>0</v>
      </c>
      <c r="BI1007" s="197">
        <f>IF(N1007="nulová",J1007,0)</f>
        <v>0</v>
      </c>
      <c r="BJ1007" s="17" t="s">
        <v>85</v>
      </c>
      <c r="BK1007" s="197">
        <f>ROUND(I1007*H1007,2)</f>
        <v>0</v>
      </c>
      <c r="BL1007" s="17" t="s">
        <v>318</v>
      </c>
      <c r="BM1007" s="196" t="s">
        <v>1359</v>
      </c>
    </row>
    <row r="1008" spans="1:65" s="11" customFormat="1" ht="25.9" customHeight="1">
      <c r="B1008" s="171"/>
      <c r="C1008" s="172"/>
      <c r="D1008" s="173" t="s">
        <v>77</v>
      </c>
      <c r="E1008" s="174" t="s">
        <v>1360</v>
      </c>
      <c r="F1008" s="174" t="s">
        <v>1361</v>
      </c>
      <c r="G1008" s="172"/>
      <c r="H1008" s="172"/>
      <c r="I1008" s="175"/>
      <c r="J1008" s="176">
        <f>BK1008</f>
        <v>0</v>
      </c>
      <c r="K1008" s="172"/>
      <c r="L1008" s="177"/>
      <c r="M1008" s="178"/>
      <c r="N1008" s="179"/>
      <c r="O1008" s="179"/>
      <c r="P1008" s="180">
        <f>SUM(P1009:P1044)</f>
        <v>0</v>
      </c>
      <c r="Q1008" s="179"/>
      <c r="R1008" s="180">
        <f>SUM(R1009:R1044)</f>
        <v>4.4676869999999994E-2</v>
      </c>
      <c r="S1008" s="179"/>
      <c r="T1008" s="181">
        <f>SUM(T1009:T1044)</f>
        <v>1.39486</v>
      </c>
      <c r="AR1008" s="182" t="s">
        <v>87</v>
      </c>
      <c r="AT1008" s="183" t="s">
        <v>77</v>
      </c>
      <c r="AU1008" s="183" t="s">
        <v>78</v>
      </c>
      <c r="AY1008" s="182" t="s">
        <v>223</v>
      </c>
      <c r="BK1008" s="184">
        <f>SUM(BK1009:BK1044)</f>
        <v>0</v>
      </c>
    </row>
    <row r="1009" spans="1:65" s="2" customFormat="1" ht="24.2" customHeight="1">
      <c r="A1009" s="34"/>
      <c r="B1009" s="35"/>
      <c r="C1009" s="185" t="s">
        <v>1362</v>
      </c>
      <c r="D1009" s="185" t="s">
        <v>224</v>
      </c>
      <c r="E1009" s="186" t="s">
        <v>1363</v>
      </c>
      <c r="F1009" s="187" t="s">
        <v>1364</v>
      </c>
      <c r="G1009" s="188" t="s">
        <v>146</v>
      </c>
      <c r="H1009" s="189">
        <v>2</v>
      </c>
      <c r="I1009" s="190"/>
      <c r="J1009" s="191">
        <f>ROUND(I1009*H1009,2)</f>
        <v>0</v>
      </c>
      <c r="K1009" s="187" t="s">
        <v>228</v>
      </c>
      <c r="L1009" s="39"/>
      <c r="M1009" s="192" t="s">
        <v>1</v>
      </c>
      <c r="N1009" s="193" t="s">
        <v>43</v>
      </c>
      <c r="O1009" s="71"/>
      <c r="P1009" s="194">
        <f>O1009*H1009</f>
        <v>0</v>
      </c>
      <c r="Q1009" s="194">
        <v>0</v>
      </c>
      <c r="R1009" s="194">
        <f>Q1009*H1009</f>
        <v>0</v>
      </c>
      <c r="S1009" s="194">
        <v>0</v>
      </c>
      <c r="T1009" s="195">
        <f>S1009*H1009</f>
        <v>0</v>
      </c>
      <c r="U1009" s="34"/>
      <c r="V1009" s="34"/>
      <c r="W1009" s="34"/>
      <c r="X1009" s="34"/>
      <c r="Y1009" s="34"/>
      <c r="Z1009" s="34"/>
      <c r="AA1009" s="34"/>
      <c r="AB1009" s="34"/>
      <c r="AC1009" s="34"/>
      <c r="AD1009" s="34"/>
      <c r="AE1009" s="34"/>
      <c r="AR1009" s="196" t="s">
        <v>318</v>
      </c>
      <c r="AT1009" s="196" t="s">
        <v>224</v>
      </c>
      <c r="AU1009" s="196" t="s">
        <v>85</v>
      </c>
      <c r="AY1009" s="17" t="s">
        <v>223</v>
      </c>
      <c r="BE1009" s="197">
        <f>IF(N1009="základní",J1009,0)</f>
        <v>0</v>
      </c>
      <c r="BF1009" s="197">
        <f>IF(N1009="snížená",J1009,0)</f>
        <v>0</v>
      </c>
      <c r="BG1009" s="197">
        <f>IF(N1009="zákl. přenesená",J1009,0)</f>
        <v>0</v>
      </c>
      <c r="BH1009" s="197">
        <f>IF(N1009="sníž. přenesená",J1009,0)</f>
        <v>0</v>
      </c>
      <c r="BI1009" s="197">
        <f>IF(N1009="nulová",J1009,0)</f>
        <v>0</v>
      </c>
      <c r="BJ1009" s="17" t="s">
        <v>85</v>
      </c>
      <c r="BK1009" s="197">
        <f>ROUND(I1009*H1009,2)</f>
        <v>0</v>
      </c>
      <c r="BL1009" s="17" t="s">
        <v>318</v>
      </c>
      <c r="BM1009" s="196" t="s">
        <v>1365</v>
      </c>
    </row>
    <row r="1010" spans="1:65" s="12" customFormat="1" ht="11.25">
      <c r="B1010" s="198"/>
      <c r="C1010" s="199"/>
      <c r="D1010" s="200" t="s">
        <v>231</v>
      </c>
      <c r="E1010" s="201" t="s">
        <v>1</v>
      </c>
      <c r="F1010" s="202" t="s">
        <v>1366</v>
      </c>
      <c r="G1010" s="199"/>
      <c r="H1010" s="201" t="s">
        <v>1</v>
      </c>
      <c r="I1010" s="203"/>
      <c r="J1010" s="199"/>
      <c r="K1010" s="199"/>
      <c r="L1010" s="204"/>
      <c r="M1010" s="205"/>
      <c r="N1010" s="206"/>
      <c r="O1010" s="206"/>
      <c r="P1010" s="206"/>
      <c r="Q1010" s="206"/>
      <c r="R1010" s="206"/>
      <c r="S1010" s="206"/>
      <c r="T1010" s="207"/>
      <c r="AT1010" s="208" t="s">
        <v>231</v>
      </c>
      <c r="AU1010" s="208" t="s">
        <v>85</v>
      </c>
      <c r="AV1010" s="12" t="s">
        <v>85</v>
      </c>
      <c r="AW1010" s="12" t="s">
        <v>33</v>
      </c>
      <c r="AX1010" s="12" t="s">
        <v>78</v>
      </c>
      <c r="AY1010" s="208" t="s">
        <v>223</v>
      </c>
    </row>
    <row r="1011" spans="1:65" s="13" customFormat="1" ht="11.25">
      <c r="B1011" s="209"/>
      <c r="C1011" s="210"/>
      <c r="D1011" s="200" t="s">
        <v>231</v>
      </c>
      <c r="E1011" s="211" t="s">
        <v>1</v>
      </c>
      <c r="F1011" s="212" t="s">
        <v>1367</v>
      </c>
      <c r="G1011" s="210"/>
      <c r="H1011" s="213">
        <v>2</v>
      </c>
      <c r="I1011" s="214"/>
      <c r="J1011" s="210"/>
      <c r="K1011" s="210"/>
      <c r="L1011" s="215"/>
      <c r="M1011" s="216"/>
      <c r="N1011" s="217"/>
      <c r="O1011" s="217"/>
      <c r="P1011" s="217"/>
      <c r="Q1011" s="217"/>
      <c r="R1011" s="217"/>
      <c r="S1011" s="217"/>
      <c r="T1011" s="218"/>
      <c r="AT1011" s="219" t="s">
        <v>231</v>
      </c>
      <c r="AU1011" s="219" t="s">
        <v>85</v>
      </c>
      <c r="AV1011" s="13" t="s">
        <v>87</v>
      </c>
      <c r="AW1011" s="13" t="s">
        <v>33</v>
      </c>
      <c r="AX1011" s="13" t="s">
        <v>85</v>
      </c>
      <c r="AY1011" s="219" t="s">
        <v>223</v>
      </c>
    </row>
    <row r="1012" spans="1:65" s="2" customFormat="1" ht="16.5" customHeight="1">
      <c r="A1012" s="34"/>
      <c r="B1012" s="35"/>
      <c r="C1012" s="231" t="s">
        <v>1368</v>
      </c>
      <c r="D1012" s="231" t="s">
        <v>268</v>
      </c>
      <c r="E1012" s="232" t="s">
        <v>1369</v>
      </c>
      <c r="F1012" s="233" t="s">
        <v>1370</v>
      </c>
      <c r="G1012" s="234" t="s">
        <v>146</v>
      </c>
      <c r="H1012" s="235">
        <v>2</v>
      </c>
      <c r="I1012" s="236"/>
      <c r="J1012" s="237">
        <f>ROUND(I1012*H1012,2)</f>
        <v>0</v>
      </c>
      <c r="K1012" s="233" t="s">
        <v>228</v>
      </c>
      <c r="L1012" s="238"/>
      <c r="M1012" s="239" t="s">
        <v>1</v>
      </c>
      <c r="N1012" s="240" t="s">
        <v>43</v>
      </c>
      <c r="O1012" s="71"/>
      <c r="P1012" s="194">
        <f>O1012*H1012</f>
        <v>0</v>
      </c>
      <c r="Q1012" s="194">
        <v>1.7999999999999999E-2</v>
      </c>
      <c r="R1012" s="194">
        <f>Q1012*H1012</f>
        <v>3.5999999999999997E-2</v>
      </c>
      <c r="S1012" s="194">
        <v>0</v>
      </c>
      <c r="T1012" s="195">
        <f>S1012*H1012</f>
        <v>0</v>
      </c>
      <c r="U1012" s="34"/>
      <c r="V1012" s="34"/>
      <c r="W1012" s="34"/>
      <c r="X1012" s="34"/>
      <c r="Y1012" s="34"/>
      <c r="Z1012" s="34"/>
      <c r="AA1012" s="34"/>
      <c r="AB1012" s="34"/>
      <c r="AC1012" s="34"/>
      <c r="AD1012" s="34"/>
      <c r="AE1012" s="34"/>
      <c r="AR1012" s="196" t="s">
        <v>482</v>
      </c>
      <c r="AT1012" s="196" t="s">
        <v>268</v>
      </c>
      <c r="AU1012" s="196" t="s">
        <v>85</v>
      </c>
      <c r="AY1012" s="17" t="s">
        <v>223</v>
      </c>
      <c r="BE1012" s="197">
        <f>IF(N1012="základní",J1012,0)</f>
        <v>0</v>
      </c>
      <c r="BF1012" s="197">
        <f>IF(N1012="snížená",J1012,0)</f>
        <v>0</v>
      </c>
      <c r="BG1012" s="197">
        <f>IF(N1012="zákl. přenesená",J1012,0)</f>
        <v>0</v>
      </c>
      <c r="BH1012" s="197">
        <f>IF(N1012="sníž. přenesená",J1012,0)</f>
        <v>0</v>
      </c>
      <c r="BI1012" s="197">
        <f>IF(N1012="nulová",J1012,0)</f>
        <v>0</v>
      </c>
      <c r="BJ1012" s="17" t="s">
        <v>85</v>
      </c>
      <c r="BK1012" s="197">
        <f>ROUND(I1012*H1012,2)</f>
        <v>0</v>
      </c>
      <c r="BL1012" s="17" t="s">
        <v>318</v>
      </c>
      <c r="BM1012" s="196" t="s">
        <v>1371</v>
      </c>
    </row>
    <row r="1013" spans="1:65" s="2" customFormat="1" ht="24.2" customHeight="1">
      <c r="A1013" s="34"/>
      <c r="B1013" s="35"/>
      <c r="C1013" s="185" t="s">
        <v>1372</v>
      </c>
      <c r="D1013" s="185" t="s">
        <v>224</v>
      </c>
      <c r="E1013" s="186" t="s">
        <v>1373</v>
      </c>
      <c r="F1013" s="187" t="s">
        <v>1374</v>
      </c>
      <c r="G1013" s="188" t="s">
        <v>142</v>
      </c>
      <c r="H1013" s="189">
        <v>12</v>
      </c>
      <c r="I1013" s="190"/>
      <c r="J1013" s="191">
        <f>ROUND(I1013*H1013,2)</f>
        <v>0</v>
      </c>
      <c r="K1013" s="187" t="s">
        <v>228</v>
      </c>
      <c r="L1013" s="39"/>
      <c r="M1013" s="192" t="s">
        <v>1</v>
      </c>
      <c r="N1013" s="193" t="s">
        <v>43</v>
      </c>
      <c r="O1013" s="71"/>
      <c r="P1013" s="194">
        <f>O1013*H1013</f>
        <v>0</v>
      </c>
      <c r="Q1013" s="194">
        <v>0</v>
      </c>
      <c r="R1013" s="194">
        <f>Q1013*H1013</f>
        <v>0</v>
      </c>
      <c r="S1013" s="194">
        <v>0</v>
      </c>
      <c r="T1013" s="195">
        <f>S1013*H1013</f>
        <v>0</v>
      </c>
      <c r="U1013" s="34"/>
      <c r="V1013" s="34"/>
      <c r="W1013" s="34"/>
      <c r="X1013" s="34"/>
      <c r="Y1013" s="34"/>
      <c r="Z1013" s="34"/>
      <c r="AA1013" s="34"/>
      <c r="AB1013" s="34"/>
      <c r="AC1013" s="34"/>
      <c r="AD1013" s="34"/>
      <c r="AE1013" s="34"/>
      <c r="AR1013" s="196" t="s">
        <v>318</v>
      </c>
      <c r="AT1013" s="196" t="s">
        <v>224</v>
      </c>
      <c r="AU1013" s="196" t="s">
        <v>85</v>
      </c>
      <c r="AY1013" s="17" t="s">
        <v>223</v>
      </c>
      <c r="BE1013" s="197">
        <f>IF(N1013="základní",J1013,0)</f>
        <v>0</v>
      </c>
      <c r="BF1013" s="197">
        <f>IF(N1013="snížená",J1013,0)</f>
        <v>0</v>
      </c>
      <c r="BG1013" s="197">
        <f>IF(N1013="zákl. přenesená",J1013,0)</f>
        <v>0</v>
      </c>
      <c r="BH1013" s="197">
        <f>IF(N1013="sníž. přenesená",J1013,0)</f>
        <v>0</v>
      </c>
      <c r="BI1013" s="197">
        <f>IF(N1013="nulová",J1013,0)</f>
        <v>0</v>
      </c>
      <c r="BJ1013" s="17" t="s">
        <v>85</v>
      </c>
      <c r="BK1013" s="197">
        <f>ROUND(I1013*H1013,2)</f>
        <v>0</v>
      </c>
      <c r="BL1013" s="17" t="s">
        <v>318</v>
      </c>
      <c r="BM1013" s="196" t="s">
        <v>1375</v>
      </c>
    </row>
    <row r="1014" spans="1:65" s="13" customFormat="1" ht="11.25">
      <c r="B1014" s="209"/>
      <c r="C1014" s="210"/>
      <c r="D1014" s="200" t="s">
        <v>231</v>
      </c>
      <c r="E1014" s="211" t="s">
        <v>1</v>
      </c>
      <c r="F1014" s="212" t="s">
        <v>1376</v>
      </c>
      <c r="G1014" s="210"/>
      <c r="H1014" s="213">
        <v>12</v>
      </c>
      <c r="I1014" s="214"/>
      <c r="J1014" s="210"/>
      <c r="K1014" s="210"/>
      <c r="L1014" s="215"/>
      <c r="M1014" s="216"/>
      <c r="N1014" s="217"/>
      <c r="O1014" s="217"/>
      <c r="P1014" s="217"/>
      <c r="Q1014" s="217"/>
      <c r="R1014" s="217"/>
      <c r="S1014" s="217"/>
      <c r="T1014" s="218"/>
      <c r="AT1014" s="219" t="s">
        <v>231</v>
      </c>
      <c r="AU1014" s="219" t="s">
        <v>85</v>
      </c>
      <c r="AV1014" s="13" t="s">
        <v>87</v>
      </c>
      <c r="AW1014" s="13" t="s">
        <v>33</v>
      </c>
      <c r="AX1014" s="13" t="s">
        <v>85</v>
      </c>
      <c r="AY1014" s="219" t="s">
        <v>223</v>
      </c>
    </row>
    <row r="1015" spans="1:65" s="2" customFormat="1" ht="21.75" customHeight="1">
      <c r="A1015" s="34"/>
      <c r="B1015" s="35"/>
      <c r="C1015" s="231" t="s">
        <v>1377</v>
      </c>
      <c r="D1015" s="231" t="s">
        <v>268</v>
      </c>
      <c r="E1015" s="232" t="s">
        <v>1378</v>
      </c>
      <c r="F1015" s="233" t="s">
        <v>1379</v>
      </c>
      <c r="G1015" s="234" t="s">
        <v>142</v>
      </c>
      <c r="H1015" s="235">
        <v>12</v>
      </c>
      <c r="I1015" s="236"/>
      <c r="J1015" s="237">
        <f>ROUND(I1015*H1015,2)</f>
        <v>0</v>
      </c>
      <c r="K1015" s="233" t="s">
        <v>228</v>
      </c>
      <c r="L1015" s="238"/>
      <c r="M1015" s="239" t="s">
        <v>1</v>
      </c>
      <c r="N1015" s="240" t="s">
        <v>43</v>
      </c>
      <c r="O1015" s="71"/>
      <c r="P1015" s="194">
        <f>O1015*H1015</f>
        <v>0</v>
      </c>
      <c r="Q1015" s="194">
        <v>2.0000000000000001E-4</v>
      </c>
      <c r="R1015" s="194">
        <f>Q1015*H1015</f>
        <v>2.4000000000000002E-3</v>
      </c>
      <c r="S1015" s="194">
        <v>0</v>
      </c>
      <c r="T1015" s="195">
        <f>S1015*H1015</f>
        <v>0</v>
      </c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R1015" s="196" t="s">
        <v>482</v>
      </c>
      <c r="AT1015" s="196" t="s">
        <v>268</v>
      </c>
      <c r="AU1015" s="196" t="s">
        <v>85</v>
      </c>
      <c r="AY1015" s="17" t="s">
        <v>223</v>
      </c>
      <c r="BE1015" s="197">
        <f>IF(N1015="základní",J1015,0)</f>
        <v>0</v>
      </c>
      <c r="BF1015" s="197">
        <f>IF(N1015="snížená",J1015,0)</f>
        <v>0</v>
      </c>
      <c r="BG1015" s="197">
        <f>IF(N1015="zákl. přenesená",J1015,0)</f>
        <v>0</v>
      </c>
      <c r="BH1015" s="197">
        <f>IF(N1015="sníž. přenesená",J1015,0)</f>
        <v>0</v>
      </c>
      <c r="BI1015" s="197">
        <f>IF(N1015="nulová",J1015,0)</f>
        <v>0</v>
      </c>
      <c r="BJ1015" s="17" t="s">
        <v>85</v>
      </c>
      <c r="BK1015" s="197">
        <f>ROUND(I1015*H1015,2)</f>
        <v>0</v>
      </c>
      <c r="BL1015" s="17" t="s">
        <v>318</v>
      </c>
      <c r="BM1015" s="196" t="s">
        <v>1380</v>
      </c>
    </row>
    <row r="1016" spans="1:65" s="2" customFormat="1" ht="16.5" customHeight="1">
      <c r="A1016" s="34"/>
      <c r="B1016" s="35"/>
      <c r="C1016" s="185" t="s">
        <v>1381</v>
      </c>
      <c r="D1016" s="185" t="s">
        <v>224</v>
      </c>
      <c r="E1016" s="186" t="s">
        <v>1382</v>
      </c>
      <c r="F1016" s="187" t="s">
        <v>1383</v>
      </c>
      <c r="G1016" s="188" t="s">
        <v>146</v>
      </c>
      <c r="H1016" s="189">
        <v>69.742999999999995</v>
      </c>
      <c r="I1016" s="190"/>
      <c r="J1016" s="191">
        <f>ROUND(I1016*H1016,2)</f>
        <v>0</v>
      </c>
      <c r="K1016" s="187" t="s">
        <v>228</v>
      </c>
      <c r="L1016" s="39"/>
      <c r="M1016" s="192" t="s">
        <v>1</v>
      </c>
      <c r="N1016" s="193" t="s">
        <v>43</v>
      </c>
      <c r="O1016" s="71"/>
      <c r="P1016" s="194">
        <f>O1016*H1016</f>
        <v>0</v>
      </c>
      <c r="Q1016" s="194">
        <v>0</v>
      </c>
      <c r="R1016" s="194">
        <f>Q1016*H1016</f>
        <v>0</v>
      </c>
      <c r="S1016" s="194">
        <v>0.02</v>
      </c>
      <c r="T1016" s="195">
        <f>S1016*H1016</f>
        <v>1.39486</v>
      </c>
      <c r="U1016" s="34"/>
      <c r="V1016" s="34"/>
      <c r="W1016" s="34"/>
      <c r="X1016" s="34"/>
      <c r="Y1016" s="34"/>
      <c r="Z1016" s="34"/>
      <c r="AA1016" s="34"/>
      <c r="AB1016" s="34"/>
      <c r="AC1016" s="34"/>
      <c r="AD1016" s="34"/>
      <c r="AE1016" s="34"/>
      <c r="AR1016" s="196" t="s">
        <v>318</v>
      </c>
      <c r="AT1016" s="196" t="s">
        <v>224</v>
      </c>
      <c r="AU1016" s="196" t="s">
        <v>85</v>
      </c>
      <c r="AY1016" s="17" t="s">
        <v>223</v>
      </c>
      <c r="BE1016" s="197">
        <f>IF(N1016="základní",J1016,0)</f>
        <v>0</v>
      </c>
      <c r="BF1016" s="197">
        <f>IF(N1016="snížená",J1016,0)</f>
        <v>0</v>
      </c>
      <c r="BG1016" s="197">
        <f>IF(N1016="zákl. přenesená",J1016,0)</f>
        <v>0</v>
      </c>
      <c r="BH1016" s="197">
        <f>IF(N1016="sníž. přenesená",J1016,0)</f>
        <v>0</v>
      </c>
      <c r="BI1016" s="197">
        <f>IF(N1016="nulová",J1016,0)</f>
        <v>0</v>
      </c>
      <c r="BJ1016" s="17" t="s">
        <v>85</v>
      </c>
      <c r="BK1016" s="197">
        <f>ROUND(I1016*H1016,2)</f>
        <v>0</v>
      </c>
      <c r="BL1016" s="17" t="s">
        <v>318</v>
      </c>
      <c r="BM1016" s="196" t="s">
        <v>1384</v>
      </c>
    </row>
    <row r="1017" spans="1:65" s="2" customFormat="1" ht="16.5" customHeight="1">
      <c r="A1017" s="34"/>
      <c r="B1017" s="35"/>
      <c r="C1017" s="185" t="s">
        <v>1385</v>
      </c>
      <c r="D1017" s="185" t="s">
        <v>224</v>
      </c>
      <c r="E1017" s="186" t="s">
        <v>1386</v>
      </c>
      <c r="F1017" s="187" t="s">
        <v>1387</v>
      </c>
      <c r="G1017" s="188" t="s">
        <v>146</v>
      </c>
      <c r="H1017" s="189">
        <v>69.742999999999995</v>
      </c>
      <c r="I1017" s="190"/>
      <c r="J1017" s="191">
        <f>ROUND(I1017*H1017,2)</f>
        <v>0</v>
      </c>
      <c r="K1017" s="187" t="s">
        <v>228</v>
      </c>
      <c r="L1017" s="39"/>
      <c r="M1017" s="192" t="s">
        <v>1</v>
      </c>
      <c r="N1017" s="193" t="s">
        <v>43</v>
      </c>
      <c r="O1017" s="71"/>
      <c r="P1017" s="194">
        <f>O1017*H1017</f>
        <v>0</v>
      </c>
      <c r="Q1017" s="194">
        <v>9.0000000000000006E-5</v>
      </c>
      <c r="R1017" s="194">
        <f>Q1017*H1017</f>
        <v>6.2768700000000004E-3</v>
      </c>
      <c r="S1017" s="194">
        <v>0</v>
      </c>
      <c r="T1017" s="195">
        <f>S1017*H1017</f>
        <v>0</v>
      </c>
      <c r="U1017" s="34"/>
      <c r="V1017" s="34"/>
      <c r="W1017" s="34"/>
      <c r="X1017" s="34"/>
      <c r="Y1017" s="34"/>
      <c r="Z1017" s="34"/>
      <c r="AA1017" s="34"/>
      <c r="AB1017" s="34"/>
      <c r="AC1017" s="34"/>
      <c r="AD1017" s="34"/>
      <c r="AE1017" s="34"/>
      <c r="AR1017" s="196" t="s">
        <v>318</v>
      </c>
      <c r="AT1017" s="196" t="s">
        <v>224</v>
      </c>
      <c r="AU1017" s="196" t="s">
        <v>85</v>
      </c>
      <c r="AY1017" s="17" t="s">
        <v>223</v>
      </c>
      <c r="BE1017" s="197">
        <f>IF(N1017="základní",J1017,0)</f>
        <v>0</v>
      </c>
      <c r="BF1017" s="197">
        <f>IF(N1017="snížená",J1017,0)</f>
        <v>0</v>
      </c>
      <c r="BG1017" s="197">
        <f>IF(N1017="zákl. přenesená",J1017,0)</f>
        <v>0</v>
      </c>
      <c r="BH1017" s="197">
        <f>IF(N1017="sníž. přenesená",J1017,0)</f>
        <v>0</v>
      </c>
      <c r="BI1017" s="197">
        <f>IF(N1017="nulová",J1017,0)</f>
        <v>0</v>
      </c>
      <c r="BJ1017" s="17" t="s">
        <v>85</v>
      </c>
      <c r="BK1017" s="197">
        <f>ROUND(I1017*H1017,2)</f>
        <v>0</v>
      </c>
      <c r="BL1017" s="17" t="s">
        <v>318</v>
      </c>
      <c r="BM1017" s="196" t="s">
        <v>1388</v>
      </c>
    </row>
    <row r="1018" spans="1:65" s="12" customFormat="1" ht="11.25">
      <c r="B1018" s="198"/>
      <c r="C1018" s="199"/>
      <c r="D1018" s="200" t="s">
        <v>231</v>
      </c>
      <c r="E1018" s="201" t="s">
        <v>1</v>
      </c>
      <c r="F1018" s="202" t="s">
        <v>1389</v>
      </c>
      <c r="G1018" s="199"/>
      <c r="H1018" s="201" t="s">
        <v>1</v>
      </c>
      <c r="I1018" s="203"/>
      <c r="J1018" s="199"/>
      <c r="K1018" s="199"/>
      <c r="L1018" s="204"/>
      <c r="M1018" s="205"/>
      <c r="N1018" s="206"/>
      <c r="O1018" s="206"/>
      <c r="P1018" s="206"/>
      <c r="Q1018" s="206"/>
      <c r="R1018" s="206"/>
      <c r="S1018" s="206"/>
      <c r="T1018" s="207"/>
      <c r="AT1018" s="208" t="s">
        <v>231</v>
      </c>
      <c r="AU1018" s="208" t="s">
        <v>85</v>
      </c>
      <c r="AV1018" s="12" t="s">
        <v>85</v>
      </c>
      <c r="AW1018" s="12" t="s">
        <v>33</v>
      </c>
      <c r="AX1018" s="12" t="s">
        <v>78</v>
      </c>
      <c r="AY1018" s="208" t="s">
        <v>223</v>
      </c>
    </row>
    <row r="1019" spans="1:65" s="13" customFormat="1" ht="11.25">
      <c r="B1019" s="209"/>
      <c r="C1019" s="210"/>
      <c r="D1019" s="200" t="s">
        <v>231</v>
      </c>
      <c r="E1019" s="211" t="s">
        <v>1</v>
      </c>
      <c r="F1019" s="212" t="s">
        <v>1230</v>
      </c>
      <c r="G1019" s="210"/>
      <c r="H1019" s="213">
        <v>18.375</v>
      </c>
      <c r="I1019" s="214"/>
      <c r="J1019" s="210"/>
      <c r="K1019" s="210"/>
      <c r="L1019" s="215"/>
      <c r="M1019" s="216"/>
      <c r="N1019" s="217"/>
      <c r="O1019" s="217"/>
      <c r="P1019" s="217"/>
      <c r="Q1019" s="217"/>
      <c r="R1019" s="217"/>
      <c r="S1019" s="217"/>
      <c r="T1019" s="218"/>
      <c r="AT1019" s="219" t="s">
        <v>231</v>
      </c>
      <c r="AU1019" s="219" t="s">
        <v>85</v>
      </c>
      <c r="AV1019" s="13" t="s">
        <v>87</v>
      </c>
      <c r="AW1019" s="13" t="s">
        <v>33</v>
      </c>
      <c r="AX1019" s="13" t="s">
        <v>78</v>
      </c>
      <c r="AY1019" s="219" t="s">
        <v>223</v>
      </c>
    </row>
    <row r="1020" spans="1:65" s="12" customFormat="1" ht="11.25">
      <c r="B1020" s="198"/>
      <c r="C1020" s="199"/>
      <c r="D1020" s="200" t="s">
        <v>231</v>
      </c>
      <c r="E1020" s="201" t="s">
        <v>1</v>
      </c>
      <c r="F1020" s="202" t="s">
        <v>1390</v>
      </c>
      <c r="G1020" s="199"/>
      <c r="H1020" s="201" t="s">
        <v>1</v>
      </c>
      <c r="I1020" s="203"/>
      <c r="J1020" s="199"/>
      <c r="K1020" s="199"/>
      <c r="L1020" s="204"/>
      <c r="M1020" s="205"/>
      <c r="N1020" s="206"/>
      <c r="O1020" s="206"/>
      <c r="P1020" s="206"/>
      <c r="Q1020" s="206"/>
      <c r="R1020" s="206"/>
      <c r="S1020" s="206"/>
      <c r="T1020" s="207"/>
      <c r="AT1020" s="208" t="s">
        <v>231</v>
      </c>
      <c r="AU1020" s="208" t="s">
        <v>85</v>
      </c>
      <c r="AV1020" s="12" t="s">
        <v>85</v>
      </c>
      <c r="AW1020" s="12" t="s">
        <v>33</v>
      </c>
      <c r="AX1020" s="12" t="s">
        <v>78</v>
      </c>
      <c r="AY1020" s="208" t="s">
        <v>223</v>
      </c>
    </row>
    <row r="1021" spans="1:65" s="13" customFormat="1" ht="11.25">
      <c r="B1021" s="209"/>
      <c r="C1021" s="210"/>
      <c r="D1021" s="200" t="s">
        <v>231</v>
      </c>
      <c r="E1021" s="211" t="s">
        <v>1</v>
      </c>
      <c r="F1021" s="212" t="s">
        <v>736</v>
      </c>
      <c r="G1021" s="210"/>
      <c r="H1021" s="213">
        <v>5.25</v>
      </c>
      <c r="I1021" s="214"/>
      <c r="J1021" s="210"/>
      <c r="K1021" s="210"/>
      <c r="L1021" s="215"/>
      <c r="M1021" s="216"/>
      <c r="N1021" s="217"/>
      <c r="O1021" s="217"/>
      <c r="P1021" s="217"/>
      <c r="Q1021" s="217"/>
      <c r="R1021" s="217"/>
      <c r="S1021" s="217"/>
      <c r="T1021" s="218"/>
      <c r="AT1021" s="219" t="s">
        <v>231</v>
      </c>
      <c r="AU1021" s="219" t="s">
        <v>85</v>
      </c>
      <c r="AV1021" s="13" t="s">
        <v>87</v>
      </c>
      <c r="AW1021" s="13" t="s">
        <v>33</v>
      </c>
      <c r="AX1021" s="13" t="s">
        <v>78</v>
      </c>
      <c r="AY1021" s="219" t="s">
        <v>223</v>
      </c>
    </row>
    <row r="1022" spans="1:65" s="12" customFormat="1" ht="11.25">
      <c r="B1022" s="198"/>
      <c r="C1022" s="199"/>
      <c r="D1022" s="200" t="s">
        <v>231</v>
      </c>
      <c r="E1022" s="201" t="s">
        <v>1</v>
      </c>
      <c r="F1022" s="202" t="s">
        <v>1391</v>
      </c>
      <c r="G1022" s="199"/>
      <c r="H1022" s="201" t="s">
        <v>1</v>
      </c>
      <c r="I1022" s="203"/>
      <c r="J1022" s="199"/>
      <c r="K1022" s="199"/>
      <c r="L1022" s="204"/>
      <c r="M1022" s="205"/>
      <c r="N1022" s="206"/>
      <c r="O1022" s="206"/>
      <c r="P1022" s="206"/>
      <c r="Q1022" s="206"/>
      <c r="R1022" s="206"/>
      <c r="S1022" s="206"/>
      <c r="T1022" s="207"/>
      <c r="AT1022" s="208" t="s">
        <v>231</v>
      </c>
      <c r="AU1022" s="208" t="s">
        <v>85</v>
      </c>
      <c r="AV1022" s="12" t="s">
        <v>85</v>
      </c>
      <c r="AW1022" s="12" t="s">
        <v>33</v>
      </c>
      <c r="AX1022" s="12" t="s">
        <v>78</v>
      </c>
      <c r="AY1022" s="208" t="s">
        <v>223</v>
      </c>
    </row>
    <row r="1023" spans="1:65" s="13" customFormat="1" ht="11.25">
      <c r="B1023" s="209"/>
      <c r="C1023" s="210"/>
      <c r="D1023" s="200" t="s">
        <v>231</v>
      </c>
      <c r="E1023" s="211" t="s">
        <v>1</v>
      </c>
      <c r="F1023" s="212" t="s">
        <v>1249</v>
      </c>
      <c r="G1023" s="210"/>
      <c r="H1023" s="213">
        <v>2.16</v>
      </c>
      <c r="I1023" s="214"/>
      <c r="J1023" s="210"/>
      <c r="K1023" s="210"/>
      <c r="L1023" s="215"/>
      <c r="M1023" s="216"/>
      <c r="N1023" s="217"/>
      <c r="O1023" s="217"/>
      <c r="P1023" s="217"/>
      <c r="Q1023" s="217"/>
      <c r="R1023" s="217"/>
      <c r="S1023" s="217"/>
      <c r="T1023" s="218"/>
      <c r="AT1023" s="219" t="s">
        <v>231</v>
      </c>
      <c r="AU1023" s="219" t="s">
        <v>85</v>
      </c>
      <c r="AV1023" s="13" t="s">
        <v>87</v>
      </c>
      <c r="AW1023" s="13" t="s">
        <v>33</v>
      </c>
      <c r="AX1023" s="13" t="s">
        <v>78</v>
      </c>
      <c r="AY1023" s="219" t="s">
        <v>223</v>
      </c>
    </row>
    <row r="1024" spans="1:65" s="12" customFormat="1" ht="11.25">
      <c r="B1024" s="198"/>
      <c r="C1024" s="199"/>
      <c r="D1024" s="200" t="s">
        <v>231</v>
      </c>
      <c r="E1024" s="201" t="s">
        <v>1</v>
      </c>
      <c r="F1024" s="202" t="s">
        <v>1392</v>
      </c>
      <c r="G1024" s="199"/>
      <c r="H1024" s="201" t="s">
        <v>1</v>
      </c>
      <c r="I1024" s="203"/>
      <c r="J1024" s="199"/>
      <c r="K1024" s="199"/>
      <c r="L1024" s="204"/>
      <c r="M1024" s="205"/>
      <c r="N1024" s="206"/>
      <c r="O1024" s="206"/>
      <c r="P1024" s="206"/>
      <c r="Q1024" s="206"/>
      <c r="R1024" s="206"/>
      <c r="S1024" s="206"/>
      <c r="T1024" s="207"/>
      <c r="AT1024" s="208" t="s">
        <v>231</v>
      </c>
      <c r="AU1024" s="208" t="s">
        <v>85</v>
      </c>
      <c r="AV1024" s="12" t="s">
        <v>85</v>
      </c>
      <c r="AW1024" s="12" t="s">
        <v>33</v>
      </c>
      <c r="AX1024" s="12" t="s">
        <v>78</v>
      </c>
      <c r="AY1024" s="208" t="s">
        <v>223</v>
      </c>
    </row>
    <row r="1025" spans="1:65" s="13" customFormat="1" ht="11.25">
      <c r="B1025" s="209"/>
      <c r="C1025" s="210"/>
      <c r="D1025" s="200" t="s">
        <v>231</v>
      </c>
      <c r="E1025" s="211" t="s">
        <v>1</v>
      </c>
      <c r="F1025" s="212" t="s">
        <v>735</v>
      </c>
      <c r="G1025" s="210"/>
      <c r="H1025" s="213">
        <v>7.6130000000000004</v>
      </c>
      <c r="I1025" s="214"/>
      <c r="J1025" s="210"/>
      <c r="K1025" s="210"/>
      <c r="L1025" s="215"/>
      <c r="M1025" s="216"/>
      <c r="N1025" s="217"/>
      <c r="O1025" s="217"/>
      <c r="P1025" s="217"/>
      <c r="Q1025" s="217"/>
      <c r="R1025" s="217"/>
      <c r="S1025" s="217"/>
      <c r="T1025" s="218"/>
      <c r="AT1025" s="219" t="s">
        <v>231</v>
      </c>
      <c r="AU1025" s="219" t="s">
        <v>85</v>
      </c>
      <c r="AV1025" s="13" t="s">
        <v>87</v>
      </c>
      <c r="AW1025" s="13" t="s">
        <v>33</v>
      </c>
      <c r="AX1025" s="13" t="s">
        <v>78</v>
      </c>
      <c r="AY1025" s="219" t="s">
        <v>223</v>
      </c>
    </row>
    <row r="1026" spans="1:65" s="12" customFormat="1" ht="11.25">
      <c r="B1026" s="198"/>
      <c r="C1026" s="199"/>
      <c r="D1026" s="200" t="s">
        <v>231</v>
      </c>
      <c r="E1026" s="201" t="s">
        <v>1</v>
      </c>
      <c r="F1026" s="202" t="s">
        <v>1393</v>
      </c>
      <c r="G1026" s="199"/>
      <c r="H1026" s="201" t="s">
        <v>1</v>
      </c>
      <c r="I1026" s="203"/>
      <c r="J1026" s="199"/>
      <c r="K1026" s="199"/>
      <c r="L1026" s="204"/>
      <c r="M1026" s="205"/>
      <c r="N1026" s="206"/>
      <c r="O1026" s="206"/>
      <c r="P1026" s="206"/>
      <c r="Q1026" s="206"/>
      <c r="R1026" s="206"/>
      <c r="S1026" s="206"/>
      <c r="T1026" s="207"/>
      <c r="AT1026" s="208" t="s">
        <v>231</v>
      </c>
      <c r="AU1026" s="208" t="s">
        <v>85</v>
      </c>
      <c r="AV1026" s="12" t="s">
        <v>85</v>
      </c>
      <c r="AW1026" s="12" t="s">
        <v>33</v>
      </c>
      <c r="AX1026" s="12" t="s">
        <v>78</v>
      </c>
      <c r="AY1026" s="208" t="s">
        <v>223</v>
      </c>
    </row>
    <row r="1027" spans="1:65" s="13" customFormat="1" ht="11.25">
      <c r="B1027" s="209"/>
      <c r="C1027" s="210"/>
      <c r="D1027" s="200" t="s">
        <v>231</v>
      </c>
      <c r="E1027" s="211" t="s">
        <v>1</v>
      </c>
      <c r="F1027" s="212" t="s">
        <v>728</v>
      </c>
      <c r="G1027" s="210"/>
      <c r="H1027" s="213">
        <v>1.4850000000000001</v>
      </c>
      <c r="I1027" s="214"/>
      <c r="J1027" s="210"/>
      <c r="K1027" s="210"/>
      <c r="L1027" s="215"/>
      <c r="M1027" s="216"/>
      <c r="N1027" s="217"/>
      <c r="O1027" s="217"/>
      <c r="P1027" s="217"/>
      <c r="Q1027" s="217"/>
      <c r="R1027" s="217"/>
      <c r="S1027" s="217"/>
      <c r="T1027" s="218"/>
      <c r="AT1027" s="219" t="s">
        <v>231</v>
      </c>
      <c r="AU1027" s="219" t="s">
        <v>85</v>
      </c>
      <c r="AV1027" s="13" t="s">
        <v>87</v>
      </c>
      <c r="AW1027" s="13" t="s">
        <v>33</v>
      </c>
      <c r="AX1027" s="13" t="s">
        <v>78</v>
      </c>
      <c r="AY1027" s="219" t="s">
        <v>223</v>
      </c>
    </row>
    <row r="1028" spans="1:65" s="12" customFormat="1" ht="11.25">
      <c r="B1028" s="198"/>
      <c r="C1028" s="199"/>
      <c r="D1028" s="200" t="s">
        <v>231</v>
      </c>
      <c r="E1028" s="201" t="s">
        <v>1</v>
      </c>
      <c r="F1028" s="202" t="s">
        <v>1394</v>
      </c>
      <c r="G1028" s="199"/>
      <c r="H1028" s="201" t="s">
        <v>1</v>
      </c>
      <c r="I1028" s="203"/>
      <c r="J1028" s="199"/>
      <c r="K1028" s="199"/>
      <c r="L1028" s="204"/>
      <c r="M1028" s="205"/>
      <c r="N1028" s="206"/>
      <c r="O1028" s="206"/>
      <c r="P1028" s="206"/>
      <c r="Q1028" s="206"/>
      <c r="R1028" s="206"/>
      <c r="S1028" s="206"/>
      <c r="T1028" s="207"/>
      <c r="AT1028" s="208" t="s">
        <v>231</v>
      </c>
      <c r="AU1028" s="208" t="s">
        <v>85</v>
      </c>
      <c r="AV1028" s="12" t="s">
        <v>85</v>
      </c>
      <c r="AW1028" s="12" t="s">
        <v>33</v>
      </c>
      <c r="AX1028" s="12" t="s">
        <v>78</v>
      </c>
      <c r="AY1028" s="208" t="s">
        <v>223</v>
      </c>
    </row>
    <row r="1029" spans="1:65" s="13" customFormat="1" ht="11.25">
      <c r="B1029" s="209"/>
      <c r="C1029" s="210"/>
      <c r="D1029" s="200" t="s">
        <v>231</v>
      </c>
      <c r="E1029" s="211" t="s">
        <v>1</v>
      </c>
      <c r="F1029" s="212" t="s">
        <v>734</v>
      </c>
      <c r="G1029" s="210"/>
      <c r="H1029" s="213">
        <v>25.2</v>
      </c>
      <c r="I1029" s="214"/>
      <c r="J1029" s="210"/>
      <c r="K1029" s="210"/>
      <c r="L1029" s="215"/>
      <c r="M1029" s="216"/>
      <c r="N1029" s="217"/>
      <c r="O1029" s="217"/>
      <c r="P1029" s="217"/>
      <c r="Q1029" s="217"/>
      <c r="R1029" s="217"/>
      <c r="S1029" s="217"/>
      <c r="T1029" s="218"/>
      <c r="AT1029" s="219" t="s">
        <v>231</v>
      </c>
      <c r="AU1029" s="219" t="s">
        <v>85</v>
      </c>
      <c r="AV1029" s="13" t="s">
        <v>87</v>
      </c>
      <c r="AW1029" s="13" t="s">
        <v>33</v>
      </c>
      <c r="AX1029" s="13" t="s">
        <v>78</v>
      </c>
      <c r="AY1029" s="219" t="s">
        <v>223</v>
      </c>
    </row>
    <row r="1030" spans="1:65" s="12" customFormat="1" ht="11.25">
      <c r="B1030" s="198"/>
      <c r="C1030" s="199"/>
      <c r="D1030" s="200" t="s">
        <v>231</v>
      </c>
      <c r="E1030" s="201" t="s">
        <v>1</v>
      </c>
      <c r="F1030" s="202" t="s">
        <v>1395</v>
      </c>
      <c r="G1030" s="199"/>
      <c r="H1030" s="201" t="s">
        <v>1</v>
      </c>
      <c r="I1030" s="203"/>
      <c r="J1030" s="199"/>
      <c r="K1030" s="199"/>
      <c r="L1030" s="204"/>
      <c r="M1030" s="205"/>
      <c r="N1030" s="206"/>
      <c r="O1030" s="206"/>
      <c r="P1030" s="206"/>
      <c r="Q1030" s="206"/>
      <c r="R1030" s="206"/>
      <c r="S1030" s="206"/>
      <c r="T1030" s="207"/>
      <c r="AT1030" s="208" t="s">
        <v>231</v>
      </c>
      <c r="AU1030" s="208" t="s">
        <v>85</v>
      </c>
      <c r="AV1030" s="12" t="s">
        <v>85</v>
      </c>
      <c r="AW1030" s="12" t="s">
        <v>33</v>
      </c>
      <c r="AX1030" s="12" t="s">
        <v>78</v>
      </c>
      <c r="AY1030" s="208" t="s">
        <v>223</v>
      </c>
    </row>
    <row r="1031" spans="1:65" s="13" customFormat="1" ht="11.25">
      <c r="B1031" s="209"/>
      <c r="C1031" s="210"/>
      <c r="D1031" s="200" t="s">
        <v>231</v>
      </c>
      <c r="E1031" s="211" t="s">
        <v>1</v>
      </c>
      <c r="F1031" s="212" t="s">
        <v>678</v>
      </c>
      <c r="G1031" s="210"/>
      <c r="H1031" s="213">
        <v>0.48</v>
      </c>
      <c r="I1031" s="214"/>
      <c r="J1031" s="210"/>
      <c r="K1031" s="210"/>
      <c r="L1031" s="215"/>
      <c r="M1031" s="216"/>
      <c r="N1031" s="217"/>
      <c r="O1031" s="217"/>
      <c r="P1031" s="217"/>
      <c r="Q1031" s="217"/>
      <c r="R1031" s="217"/>
      <c r="S1031" s="217"/>
      <c r="T1031" s="218"/>
      <c r="AT1031" s="219" t="s">
        <v>231</v>
      </c>
      <c r="AU1031" s="219" t="s">
        <v>85</v>
      </c>
      <c r="AV1031" s="13" t="s">
        <v>87</v>
      </c>
      <c r="AW1031" s="13" t="s">
        <v>33</v>
      </c>
      <c r="AX1031" s="13" t="s">
        <v>78</v>
      </c>
      <c r="AY1031" s="219" t="s">
        <v>223</v>
      </c>
    </row>
    <row r="1032" spans="1:65" s="12" customFormat="1" ht="11.25">
      <c r="B1032" s="198"/>
      <c r="C1032" s="199"/>
      <c r="D1032" s="200" t="s">
        <v>231</v>
      </c>
      <c r="E1032" s="201" t="s">
        <v>1</v>
      </c>
      <c r="F1032" s="202" t="s">
        <v>1396</v>
      </c>
      <c r="G1032" s="199"/>
      <c r="H1032" s="201" t="s">
        <v>1</v>
      </c>
      <c r="I1032" s="203"/>
      <c r="J1032" s="199"/>
      <c r="K1032" s="199"/>
      <c r="L1032" s="204"/>
      <c r="M1032" s="205"/>
      <c r="N1032" s="206"/>
      <c r="O1032" s="206"/>
      <c r="P1032" s="206"/>
      <c r="Q1032" s="206"/>
      <c r="R1032" s="206"/>
      <c r="S1032" s="206"/>
      <c r="T1032" s="207"/>
      <c r="AT1032" s="208" t="s">
        <v>231</v>
      </c>
      <c r="AU1032" s="208" t="s">
        <v>85</v>
      </c>
      <c r="AV1032" s="12" t="s">
        <v>85</v>
      </c>
      <c r="AW1032" s="12" t="s">
        <v>33</v>
      </c>
      <c r="AX1032" s="12" t="s">
        <v>78</v>
      </c>
      <c r="AY1032" s="208" t="s">
        <v>223</v>
      </c>
    </row>
    <row r="1033" spans="1:65" s="13" customFormat="1" ht="11.25">
      <c r="B1033" s="209"/>
      <c r="C1033" s="210"/>
      <c r="D1033" s="200" t="s">
        <v>231</v>
      </c>
      <c r="E1033" s="211" t="s">
        <v>1</v>
      </c>
      <c r="F1033" s="212" t="s">
        <v>1397</v>
      </c>
      <c r="G1033" s="210"/>
      <c r="H1033" s="213">
        <v>9.18</v>
      </c>
      <c r="I1033" s="214"/>
      <c r="J1033" s="210"/>
      <c r="K1033" s="210"/>
      <c r="L1033" s="215"/>
      <c r="M1033" s="216"/>
      <c r="N1033" s="217"/>
      <c r="O1033" s="217"/>
      <c r="P1033" s="217"/>
      <c r="Q1033" s="217"/>
      <c r="R1033" s="217"/>
      <c r="S1033" s="217"/>
      <c r="T1033" s="218"/>
      <c r="AT1033" s="219" t="s">
        <v>231</v>
      </c>
      <c r="AU1033" s="219" t="s">
        <v>85</v>
      </c>
      <c r="AV1033" s="13" t="s">
        <v>87</v>
      </c>
      <c r="AW1033" s="13" t="s">
        <v>33</v>
      </c>
      <c r="AX1033" s="13" t="s">
        <v>78</v>
      </c>
      <c r="AY1033" s="219" t="s">
        <v>223</v>
      </c>
    </row>
    <row r="1034" spans="1:65" s="14" customFormat="1" ht="11.25">
      <c r="B1034" s="220"/>
      <c r="C1034" s="221"/>
      <c r="D1034" s="200" t="s">
        <v>231</v>
      </c>
      <c r="E1034" s="222" t="s">
        <v>1</v>
      </c>
      <c r="F1034" s="223" t="s">
        <v>237</v>
      </c>
      <c r="G1034" s="221"/>
      <c r="H1034" s="224">
        <v>69.742999999999995</v>
      </c>
      <c r="I1034" s="225"/>
      <c r="J1034" s="221"/>
      <c r="K1034" s="221"/>
      <c r="L1034" s="226"/>
      <c r="M1034" s="227"/>
      <c r="N1034" s="228"/>
      <c r="O1034" s="228"/>
      <c r="P1034" s="228"/>
      <c r="Q1034" s="228"/>
      <c r="R1034" s="228"/>
      <c r="S1034" s="228"/>
      <c r="T1034" s="229"/>
      <c r="AT1034" s="230" t="s">
        <v>231</v>
      </c>
      <c r="AU1034" s="230" t="s">
        <v>85</v>
      </c>
      <c r="AV1034" s="14" t="s">
        <v>229</v>
      </c>
      <c r="AW1034" s="14" t="s">
        <v>33</v>
      </c>
      <c r="AX1034" s="14" t="s">
        <v>85</v>
      </c>
      <c r="AY1034" s="230" t="s">
        <v>223</v>
      </c>
    </row>
    <row r="1035" spans="1:65" s="2" customFormat="1" ht="16.5" customHeight="1">
      <c r="A1035" s="34"/>
      <c r="B1035" s="35"/>
      <c r="C1035" s="231" t="s">
        <v>1398</v>
      </c>
      <c r="D1035" s="231" t="s">
        <v>268</v>
      </c>
      <c r="E1035" s="232" t="s">
        <v>1389</v>
      </c>
      <c r="F1035" s="233" t="s">
        <v>1399</v>
      </c>
      <c r="G1035" s="234" t="s">
        <v>1276</v>
      </c>
      <c r="H1035" s="235">
        <v>5</v>
      </c>
      <c r="I1035" s="236"/>
      <c r="J1035" s="237">
        <f t="shared" ref="J1035:J1044" si="10">ROUND(I1035*H1035,2)</f>
        <v>0</v>
      </c>
      <c r="K1035" s="233" t="s">
        <v>485</v>
      </c>
      <c r="L1035" s="238"/>
      <c r="M1035" s="239" t="s">
        <v>1</v>
      </c>
      <c r="N1035" s="240" t="s">
        <v>43</v>
      </c>
      <c r="O1035" s="71"/>
      <c r="P1035" s="194">
        <f t="shared" ref="P1035:P1044" si="11">O1035*H1035</f>
        <v>0</v>
      </c>
      <c r="Q1035" s="194">
        <v>0</v>
      </c>
      <c r="R1035" s="194">
        <f t="shared" ref="R1035:R1044" si="12">Q1035*H1035</f>
        <v>0</v>
      </c>
      <c r="S1035" s="194">
        <v>0</v>
      </c>
      <c r="T1035" s="195">
        <f t="shared" ref="T1035:T1044" si="13">S1035*H1035</f>
        <v>0</v>
      </c>
      <c r="U1035" s="34"/>
      <c r="V1035" s="34"/>
      <c r="W1035" s="34"/>
      <c r="X1035" s="34"/>
      <c r="Y1035" s="34"/>
      <c r="Z1035" s="34"/>
      <c r="AA1035" s="34"/>
      <c r="AB1035" s="34"/>
      <c r="AC1035" s="34"/>
      <c r="AD1035" s="34"/>
      <c r="AE1035" s="34"/>
      <c r="AR1035" s="196" t="s">
        <v>482</v>
      </c>
      <c r="AT1035" s="196" t="s">
        <v>268</v>
      </c>
      <c r="AU1035" s="196" t="s">
        <v>85</v>
      </c>
      <c r="AY1035" s="17" t="s">
        <v>223</v>
      </c>
      <c r="BE1035" s="197">
        <f t="shared" ref="BE1035:BE1044" si="14">IF(N1035="základní",J1035,0)</f>
        <v>0</v>
      </c>
      <c r="BF1035" s="197">
        <f t="shared" ref="BF1035:BF1044" si="15">IF(N1035="snížená",J1035,0)</f>
        <v>0</v>
      </c>
      <c r="BG1035" s="197">
        <f t="shared" ref="BG1035:BG1044" si="16">IF(N1035="zákl. přenesená",J1035,0)</f>
        <v>0</v>
      </c>
      <c r="BH1035" s="197">
        <f t="shared" ref="BH1035:BH1044" si="17">IF(N1035="sníž. přenesená",J1035,0)</f>
        <v>0</v>
      </c>
      <c r="BI1035" s="197">
        <f t="shared" ref="BI1035:BI1044" si="18">IF(N1035="nulová",J1035,0)</f>
        <v>0</v>
      </c>
      <c r="BJ1035" s="17" t="s">
        <v>85</v>
      </c>
      <c r="BK1035" s="197">
        <f t="shared" ref="BK1035:BK1044" si="19">ROUND(I1035*H1035,2)</f>
        <v>0</v>
      </c>
      <c r="BL1035" s="17" t="s">
        <v>318</v>
      </c>
      <c r="BM1035" s="196" t="s">
        <v>1400</v>
      </c>
    </row>
    <row r="1036" spans="1:65" s="2" customFormat="1" ht="16.5" customHeight="1">
      <c r="A1036" s="34"/>
      <c r="B1036" s="35"/>
      <c r="C1036" s="231" t="s">
        <v>1401</v>
      </c>
      <c r="D1036" s="231" t="s">
        <v>268</v>
      </c>
      <c r="E1036" s="232" t="s">
        <v>1390</v>
      </c>
      <c r="F1036" s="233" t="s">
        <v>1402</v>
      </c>
      <c r="G1036" s="234" t="s">
        <v>1276</v>
      </c>
      <c r="H1036" s="235">
        <v>2</v>
      </c>
      <c r="I1036" s="236"/>
      <c r="J1036" s="237">
        <f t="shared" si="10"/>
        <v>0</v>
      </c>
      <c r="K1036" s="233" t="s">
        <v>485</v>
      </c>
      <c r="L1036" s="238"/>
      <c r="M1036" s="239" t="s">
        <v>1</v>
      </c>
      <c r="N1036" s="240" t="s">
        <v>43</v>
      </c>
      <c r="O1036" s="71"/>
      <c r="P1036" s="194">
        <f t="shared" si="11"/>
        <v>0</v>
      </c>
      <c r="Q1036" s="194">
        <v>0</v>
      </c>
      <c r="R1036" s="194">
        <f t="shared" si="12"/>
        <v>0</v>
      </c>
      <c r="S1036" s="194">
        <v>0</v>
      </c>
      <c r="T1036" s="195">
        <f t="shared" si="13"/>
        <v>0</v>
      </c>
      <c r="U1036" s="34"/>
      <c r="V1036" s="34"/>
      <c r="W1036" s="34"/>
      <c r="X1036" s="34"/>
      <c r="Y1036" s="34"/>
      <c r="Z1036" s="34"/>
      <c r="AA1036" s="34"/>
      <c r="AB1036" s="34"/>
      <c r="AC1036" s="34"/>
      <c r="AD1036" s="34"/>
      <c r="AE1036" s="34"/>
      <c r="AR1036" s="196" t="s">
        <v>482</v>
      </c>
      <c r="AT1036" s="196" t="s">
        <v>268</v>
      </c>
      <c r="AU1036" s="196" t="s">
        <v>85</v>
      </c>
      <c r="AY1036" s="17" t="s">
        <v>223</v>
      </c>
      <c r="BE1036" s="197">
        <f t="shared" si="14"/>
        <v>0</v>
      </c>
      <c r="BF1036" s="197">
        <f t="shared" si="15"/>
        <v>0</v>
      </c>
      <c r="BG1036" s="197">
        <f t="shared" si="16"/>
        <v>0</v>
      </c>
      <c r="BH1036" s="197">
        <f t="shared" si="17"/>
        <v>0</v>
      </c>
      <c r="BI1036" s="197">
        <f t="shared" si="18"/>
        <v>0</v>
      </c>
      <c r="BJ1036" s="17" t="s">
        <v>85</v>
      </c>
      <c r="BK1036" s="197">
        <f t="shared" si="19"/>
        <v>0</v>
      </c>
      <c r="BL1036" s="17" t="s">
        <v>318</v>
      </c>
      <c r="BM1036" s="196" t="s">
        <v>1403</v>
      </c>
    </row>
    <row r="1037" spans="1:65" s="2" customFormat="1" ht="16.5" customHeight="1">
      <c r="A1037" s="34"/>
      <c r="B1037" s="35"/>
      <c r="C1037" s="231" t="s">
        <v>1404</v>
      </c>
      <c r="D1037" s="231" t="s">
        <v>268</v>
      </c>
      <c r="E1037" s="232" t="s">
        <v>1391</v>
      </c>
      <c r="F1037" s="233" t="s">
        <v>1405</v>
      </c>
      <c r="G1037" s="234" t="s">
        <v>1276</v>
      </c>
      <c r="H1037" s="235">
        <v>4</v>
      </c>
      <c r="I1037" s="236"/>
      <c r="J1037" s="237">
        <f t="shared" si="10"/>
        <v>0</v>
      </c>
      <c r="K1037" s="233" t="s">
        <v>485</v>
      </c>
      <c r="L1037" s="238"/>
      <c r="M1037" s="239" t="s">
        <v>1</v>
      </c>
      <c r="N1037" s="240" t="s">
        <v>43</v>
      </c>
      <c r="O1037" s="71"/>
      <c r="P1037" s="194">
        <f t="shared" si="11"/>
        <v>0</v>
      </c>
      <c r="Q1037" s="194">
        <v>0</v>
      </c>
      <c r="R1037" s="194">
        <f t="shared" si="12"/>
        <v>0</v>
      </c>
      <c r="S1037" s="194">
        <v>0</v>
      </c>
      <c r="T1037" s="195">
        <f t="shared" si="13"/>
        <v>0</v>
      </c>
      <c r="U1037" s="34"/>
      <c r="V1037" s="34"/>
      <c r="W1037" s="34"/>
      <c r="X1037" s="34"/>
      <c r="Y1037" s="34"/>
      <c r="Z1037" s="34"/>
      <c r="AA1037" s="34"/>
      <c r="AB1037" s="34"/>
      <c r="AC1037" s="34"/>
      <c r="AD1037" s="34"/>
      <c r="AE1037" s="34"/>
      <c r="AR1037" s="196" t="s">
        <v>482</v>
      </c>
      <c r="AT1037" s="196" t="s">
        <v>268</v>
      </c>
      <c r="AU1037" s="196" t="s">
        <v>85</v>
      </c>
      <c r="AY1037" s="17" t="s">
        <v>223</v>
      </c>
      <c r="BE1037" s="197">
        <f t="shared" si="14"/>
        <v>0</v>
      </c>
      <c r="BF1037" s="197">
        <f t="shared" si="15"/>
        <v>0</v>
      </c>
      <c r="BG1037" s="197">
        <f t="shared" si="16"/>
        <v>0</v>
      </c>
      <c r="BH1037" s="197">
        <f t="shared" si="17"/>
        <v>0</v>
      </c>
      <c r="BI1037" s="197">
        <f t="shared" si="18"/>
        <v>0</v>
      </c>
      <c r="BJ1037" s="17" t="s">
        <v>85</v>
      </c>
      <c r="BK1037" s="197">
        <f t="shared" si="19"/>
        <v>0</v>
      </c>
      <c r="BL1037" s="17" t="s">
        <v>318</v>
      </c>
      <c r="BM1037" s="196" t="s">
        <v>1406</v>
      </c>
    </row>
    <row r="1038" spans="1:65" s="2" customFormat="1" ht="16.5" customHeight="1">
      <c r="A1038" s="34"/>
      <c r="B1038" s="35"/>
      <c r="C1038" s="231" t="s">
        <v>1407</v>
      </c>
      <c r="D1038" s="231" t="s">
        <v>268</v>
      </c>
      <c r="E1038" s="232" t="s">
        <v>1392</v>
      </c>
      <c r="F1038" s="233" t="s">
        <v>1408</v>
      </c>
      <c r="G1038" s="234" t="s">
        <v>1276</v>
      </c>
      <c r="H1038" s="235">
        <v>3</v>
      </c>
      <c r="I1038" s="236"/>
      <c r="J1038" s="237">
        <f t="shared" si="10"/>
        <v>0</v>
      </c>
      <c r="K1038" s="233" t="s">
        <v>485</v>
      </c>
      <c r="L1038" s="238"/>
      <c r="M1038" s="239" t="s">
        <v>1</v>
      </c>
      <c r="N1038" s="240" t="s">
        <v>43</v>
      </c>
      <c r="O1038" s="71"/>
      <c r="P1038" s="194">
        <f t="shared" si="11"/>
        <v>0</v>
      </c>
      <c r="Q1038" s="194">
        <v>0</v>
      </c>
      <c r="R1038" s="194">
        <f t="shared" si="12"/>
        <v>0</v>
      </c>
      <c r="S1038" s="194">
        <v>0</v>
      </c>
      <c r="T1038" s="195">
        <f t="shared" si="13"/>
        <v>0</v>
      </c>
      <c r="U1038" s="34"/>
      <c r="V1038" s="34"/>
      <c r="W1038" s="34"/>
      <c r="X1038" s="34"/>
      <c r="Y1038" s="34"/>
      <c r="Z1038" s="34"/>
      <c r="AA1038" s="34"/>
      <c r="AB1038" s="34"/>
      <c r="AC1038" s="34"/>
      <c r="AD1038" s="34"/>
      <c r="AE1038" s="34"/>
      <c r="AR1038" s="196" t="s">
        <v>482</v>
      </c>
      <c r="AT1038" s="196" t="s">
        <v>268</v>
      </c>
      <c r="AU1038" s="196" t="s">
        <v>85</v>
      </c>
      <c r="AY1038" s="17" t="s">
        <v>223</v>
      </c>
      <c r="BE1038" s="197">
        <f t="shared" si="14"/>
        <v>0</v>
      </c>
      <c r="BF1038" s="197">
        <f t="shared" si="15"/>
        <v>0</v>
      </c>
      <c r="BG1038" s="197">
        <f t="shared" si="16"/>
        <v>0</v>
      </c>
      <c r="BH1038" s="197">
        <f t="shared" si="17"/>
        <v>0</v>
      </c>
      <c r="BI1038" s="197">
        <f t="shared" si="18"/>
        <v>0</v>
      </c>
      <c r="BJ1038" s="17" t="s">
        <v>85</v>
      </c>
      <c r="BK1038" s="197">
        <f t="shared" si="19"/>
        <v>0</v>
      </c>
      <c r="BL1038" s="17" t="s">
        <v>318</v>
      </c>
      <c r="BM1038" s="196" t="s">
        <v>1409</v>
      </c>
    </row>
    <row r="1039" spans="1:65" s="2" customFormat="1" ht="16.5" customHeight="1">
      <c r="A1039" s="34"/>
      <c r="B1039" s="35"/>
      <c r="C1039" s="231" t="s">
        <v>1410</v>
      </c>
      <c r="D1039" s="231" t="s">
        <v>268</v>
      </c>
      <c r="E1039" s="232" t="s">
        <v>1393</v>
      </c>
      <c r="F1039" s="233" t="s">
        <v>1411</v>
      </c>
      <c r="G1039" s="234" t="s">
        <v>1276</v>
      </c>
      <c r="H1039" s="235">
        <v>3</v>
      </c>
      <c r="I1039" s="236"/>
      <c r="J1039" s="237">
        <f t="shared" si="10"/>
        <v>0</v>
      </c>
      <c r="K1039" s="233" t="s">
        <v>485</v>
      </c>
      <c r="L1039" s="238"/>
      <c r="M1039" s="239" t="s">
        <v>1</v>
      </c>
      <c r="N1039" s="240" t="s">
        <v>43</v>
      </c>
      <c r="O1039" s="71"/>
      <c r="P1039" s="194">
        <f t="shared" si="11"/>
        <v>0</v>
      </c>
      <c r="Q1039" s="194">
        <v>0</v>
      </c>
      <c r="R1039" s="194">
        <f t="shared" si="12"/>
        <v>0</v>
      </c>
      <c r="S1039" s="194">
        <v>0</v>
      </c>
      <c r="T1039" s="195">
        <f t="shared" si="13"/>
        <v>0</v>
      </c>
      <c r="U1039" s="34"/>
      <c r="V1039" s="34"/>
      <c r="W1039" s="34"/>
      <c r="X1039" s="34"/>
      <c r="Y1039" s="34"/>
      <c r="Z1039" s="34"/>
      <c r="AA1039" s="34"/>
      <c r="AB1039" s="34"/>
      <c r="AC1039" s="34"/>
      <c r="AD1039" s="34"/>
      <c r="AE1039" s="34"/>
      <c r="AR1039" s="196" t="s">
        <v>482</v>
      </c>
      <c r="AT1039" s="196" t="s">
        <v>268</v>
      </c>
      <c r="AU1039" s="196" t="s">
        <v>85</v>
      </c>
      <c r="AY1039" s="17" t="s">
        <v>223</v>
      </c>
      <c r="BE1039" s="197">
        <f t="shared" si="14"/>
        <v>0</v>
      </c>
      <c r="BF1039" s="197">
        <f t="shared" si="15"/>
        <v>0</v>
      </c>
      <c r="BG1039" s="197">
        <f t="shared" si="16"/>
        <v>0</v>
      </c>
      <c r="BH1039" s="197">
        <f t="shared" si="17"/>
        <v>0</v>
      </c>
      <c r="BI1039" s="197">
        <f t="shared" si="18"/>
        <v>0</v>
      </c>
      <c r="BJ1039" s="17" t="s">
        <v>85</v>
      </c>
      <c r="BK1039" s="197">
        <f t="shared" si="19"/>
        <v>0</v>
      </c>
      <c r="BL1039" s="17" t="s">
        <v>318</v>
      </c>
      <c r="BM1039" s="196" t="s">
        <v>1412</v>
      </c>
    </row>
    <row r="1040" spans="1:65" s="2" customFormat="1" ht="16.5" customHeight="1">
      <c r="A1040" s="34"/>
      <c r="B1040" s="35"/>
      <c r="C1040" s="231" t="s">
        <v>1413</v>
      </c>
      <c r="D1040" s="231" t="s">
        <v>268</v>
      </c>
      <c r="E1040" s="232" t="s">
        <v>1394</v>
      </c>
      <c r="F1040" s="233" t="s">
        <v>1414</v>
      </c>
      <c r="G1040" s="234" t="s">
        <v>1276</v>
      </c>
      <c r="H1040" s="235">
        <v>6</v>
      </c>
      <c r="I1040" s="236"/>
      <c r="J1040" s="237">
        <f t="shared" si="10"/>
        <v>0</v>
      </c>
      <c r="K1040" s="233" t="s">
        <v>485</v>
      </c>
      <c r="L1040" s="238"/>
      <c r="M1040" s="239" t="s">
        <v>1</v>
      </c>
      <c r="N1040" s="240" t="s">
        <v>43</v>
      </c>
      <c r="O1040" s="71"/>
      <c r="P1040" s="194">
        <f t="shared" si="11"/>
        <v>0</v>
      </c>
      <c r="Q1040" s="194">
        <v>0</v>
      </c>
      <c r="R1040" s="194">
        <f t="shared" si="12"/>
        <v>0</v>
      </c>
      <c r="S1040" s="194">
        <v>0</v>
      </c>
      <c r="T1040" s="195">
        <f t="shared" si="13"/>
        <v>0</v>
      </c>
      <c r="U1040" s="34"/>
      <c r="V1040" s="34"/>
      <c r="W1040" s="34"/>
      <c r="X1040" s="34"/>
      <c r="Y1040" s="34"/>
      <c r="Z1040" s="34"/>
      <c r="AA1040" s="34"/>
      <c r="AB1040" s="34"/>
      <c r="AC1040" s="34"/>
      <c r="AD1040" s="34"/>
      <c r="AE1040" s="34"/>
      <c r="AR1040" s="196" t="s">
        <v>482</v>
      </c>
      <c r="AT1040" s="196" t="s">
        <v>268</v>
      </c>
      <c r="AU1040" s="196" t="s">
        <v>85</v>
      </c>
      <c r="AY1040" s="17" t="s">
        <v>223</v>
      </c>
      <c r="BE1040" s="197">
        <f t="shared" si="14"/>
        <v>0</v>
      </c>
      <c r="BF1040" s="197">
        <f t="shared" si="15"/>
        <v>0</v>
      </c>
      <c r="BG1040" s="197">
        <f t="shared" si="16"/>
        <v>0</v>
      </c>
      <c r="BH1040" s="197">
        <f t="shared" si="17"/>
        <v>0</v>
      </c>
      <c r="BI1040" s="197">
        <f t="shared" si="18"/>
        <v>0</v>
      </c>
      <c r="BJ1040" s="17" t="s">
        <v>85</v>
      </c>
      <c r="BK1040" s="197">
        <f t="shared" si="19"/>
        <v>0</v>
      </c>
      <c r="BL1040" s="17" t="s">
        <v>318</v>
      </c>
      <c r="BM1040" s="196" t="s">
        <v>1415</v>
      </c>
    </row>
    <row r="1041" spans="1:65" s="2" customFormat="1" ht="16.5" customHeight="1">
      <c r="A1041" s="34"/>
      <c r="B1041" s="35"/>
      <c r="C1041" s="231" t="s">
        <v>1416</v>
      </c>
      <c r="D1041" s="231" t="s">
        <v>268</v>
      </c>
      <c r="E1041" s="232" t="s">
        <v>1395</v>
      </c>
      <c r="F1041" s="233" t="s">
        <v>1417</v>
      </c>
      <c r="G1041" s="234" t="s">
        <v>1276</v>
      </c>
      <c r="H1041" s="235">
        <v>1</v>
      </c>
      <c r="I1041" s="236"/>
      <c r="J1041" s="237">
        <f t="shared" si="10"/>
        <v>0</v>
      </c>
      <c r="K1041" s="233" t="s">
        <v>485</v>
      </c>
      <c r="L1041" s="238"/>
      <c r="M1041" s="239" t="s">
        <v>1</v>
      </c>
      <c r="N1041" s="240" t="s">
        <v>43</v>
      </c>
      <c r="O1041" s="71"/>
      <c r="P1041" s="194">
        <f t="shared" si="11"/>
        <v>0</v>
      </c>
      <c r="Q1041" s="194">
        <v>0</v>
      </c>
      <c r="R1041" s="194">
        <f t="shared" si="12"/>
        <v>0</v>
      </c>
      <c r="S1041" s="194">
        <v>0</v>
      </c>
      <c r="T1041" s="195">
        <f t="shared" si="13"/>
        <v>0</v>
      </c>
      <c r="U1041" s="34"/>
      <c r="V1041" s="34"/>
      <c r="W1041" s="34"/>
      <c r="X1041" s="34"/>
      <c r="Y1041" s="34"/>
      <c r="Z1041" s="34"/>
      <c r="AA1041" s="34"/>
      <c r="AB1041" s="34"/>
      <c r="AC1041" s="34"/>
      <c r="AD1041" s="34"/>
      <c r="AE1041" s="34"/>
      <c r="AR1041" s="196" t="s">
        <v>482</v>
      </c>
      <c r="AT1041" s="196" t="s">
        <v>268</v>
      </c>
      <c r="AU1041" s="196" t="s">
        <v>85</v>
      </c>
      <c r="AY1041" s="17" t="s">
        <v>223</v>
      </c>
      <c r="BE1041" s="197">
        <f t="shared" si="14"/>
        <v>0</v>
      </c>
      <c r="BF1041" s="197">
        <f t="shared" si="15"/>
        <v>0</v>
      </c>
      <c r="BG1041" s="197">
        <f t="shared" si="16"/>
        <v>0</v>
      </c>
      <c r="BH1041" s="197">
        <f t="shared" si="17"/>
        <v>0</v>
      </c>
      <c r="BI1041" s="197">
        <f t="shared" si="18"/>
        <v>0</v>
      </c>
      <c r="BJ1041" s="17" t="s">
        <v>85</v>
      </c>
      <c r="BK1041" s="197">
        <f t="shared" si="19"/>
        <v>0</v>
      </c>
      <c r="BL1041" s="17" t="s">
        <v>318</v>
      </c>
      <c r="BM1041" s="196" t="s">
        <v>1418</v>
      </c>
    </row>
    <row r="1042" spans="1:65" s="2" customFormat="1" ht="16.5" customHeight="1">
      <c r="A1042" s="34"/>
      <c r="B1042" s="35"/>
      <c r="C1042" s="231" t="s">
        <v>1419</v>
      </c>
      <c r="D1042" s="231" t="s">
        <v>268</v>
      </c>
      <c r="E1042" s="232" t="s">
        <v>1396</v>
      </c>
      <c r="F1042" s="233" t="s">
        <v>1420</v>
      </c>
      <c r="G1042" s="234" t="s">
        <v>1276</v>
      </c>
      <c r="H1042" s="235">
        <v>4</v>
      </c>
      <c r="I1042" s="236"/>
      <c r="J1042" s="237">
        <f t="shared" si="10"/>
        <v>0</v>
      </c>
      <c r="K1042" s="233" t="s">
        <v>485</v>
      </c>
      <c r="L1042" s="238"/>
      <c r="M1042" s="239" t="s">
        <v>1</v>
      </c>
      <c r="N1042" s="240" t="s">
        <v>43</v>
      </c>
      <c r="O1042" s="71"/>
      <c r="P1042" s="194">
        <f t="shared" si="11"/>
        <v>0</v>
      </c>
      <c r="Q1042" s="194">
        <v>0</v>
      </c>
      <c r="R1042" s="194">
        <f t="shared" si="12"/>
        <v>0</v>
      </c>
      <c r="S1042" s="194">
        <v>0</v>
      </c>
      <c r="T1042" s="195">
        <f t="shared" si="13"/>
        <v>0</v>
      </c>
      <c r="U1042" s="34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R1042" s="196" t="s">
        <v>482</v>
      </c>
      <c r="AT1042" s="196" t="s">
        <v>268</v>
      </c>
      <c r="AU1042" s="196" t="s">
        <v>85</v>
      </c>
      <c r="AY1042" s="17" t="s">
        <v>223</v>
      </c>
      <c r="BE1042" s="197">
        <f t="shared" si="14"/>
        <v>0</v>
      </c>
      <c r="BF1042" s="197">
        <f t="shared" si="15"/>
        <v>0</v>
      </c>
      <c r="BG1042" s="197">
        <f t="shared" si="16"/>
        <v>0</v>
      </c>
      <c r="BH1042" s="197">
        <f t="shared" si="17"/>
        <v>0</v>
      </c>
      <c r="BI1042" s="197">
        <f t="shared" si="18"/>
        <v>0</v>
      </c>
      <c r="BJ1042" s="17" t="s">
        <v>85</v>
      </c>
      <c r="BK1042" s="197">
        <f t="shared" si="19"/>
        <v>0</v>
      </c>
      <c r="BL1042" s="17" t="s">
        <v>318</v>
      </c>
      <c r="BM1042" s="196" t="s">
        <v>1421</v>
      </c>
    </row>
    <row r="1043" spans="1:65" s="2" customFormat="1" ht="16.5" customHeight="1">
      <c r="A1043" s="34"/>
      <c r="B1043" s="35"/>
      <c r="C1043" s="231" t="s">
        <v>1422</v>
      </c>
      <c r="D1043" s="231" t="s">
        <v>268</v>
      </c>
      <c r="E1043" s="232" t="s">
        <v>1423</v>
      </c>
      <c r="F1043" s="233" t="s">
        <v>1424</v>
      </c>
      <c r="G1043" s="234" t="s">
        <v>1276</v>
      </c>
      <c r="H1043" s="235">
        <v>28</v>
      </c>
      <c r="I1043" s="236"/>
      <c r="J1043" s="237">
        <f t="shared" si="10"/>
        <v>0</v>
      </c>
      <c r="K1043" s="233" t="s">
        <v>485</v>
      </c>
      <c r="L1043" s="238"/>
      <c r="M1043" s="239" t="s">
        <v>1</v>
      </c>
      <c r="N1043" s="240" t="s">
        <v>43</v>
      </c>
      <c r="O1043" s="71"/>
      <c r="P1043" s="194">
        <f t="shared" si="11"/>
        <v>0</v>
      </c>
      <c r="Q1043" s="194">
        <v>0</v>
      </c>
      <c r="R1043" s="194">
        <f t="shared" si="12"/>
        <v>0</v>
      </c>
      <c r="S1043" s="194">
        <v>0</v>
      </c>
      <c r="T1043" s="195">
        <f t="shared" si="13"/>
        <v>0</v>
      </c>
      <c r="U1043" s="34"/>
      <c r="V1043" s="34"/>
      <c r="W1043" s="34"/>
      <c r="X1043" s="34"/>
      <c r="Y1043" s="34"/>
      <c r="Z1043" s="34"/>
      <c r="AA1043" s="34"/>
      <c r="AB1043" s="34"/>
      <c r="AC1043" s="34"/>
      <c r="AD1043" s="34"/>
      <c r="AE1043" s="34"/>
      <c r="AR1043" s="196" t="s">
        <v>482</v>
      </c>
      <c r="AT1043" s="196" t="s">
        <v>268</v>
      </c>
      <c r="AU1043" s="196" t="s">
        <v>85</v>
      </c>
      <c r="AY1043" s="17" t="s">
        <v>223</v>
      </c>
      <c r="BE1043" s="197">
        <f t="shared" si="14"/>
        <v>0</v>
      </c>
      <c r="BF1043" s="197">
        <f t="shared" si="15"/>
        <v>0</v>
      </c>
      <c r="BG1043" s="197">
        <f t="shared" si="16"/>
        <v>0</v>
      </c>
      <c r="BH1043" s="197">
        <f t="shared" si="17"/>
        <v>0</v>
      </c>
      <c r="BI1043" s="197">
        <f t="shared" si="18"/>
        <v>0</v>
      </c>
      <c r="BJ1043" s="17" t="s">
        <v>85</v>
      </c>
      <c r="BK1043" s="197">
        <f t="shared" si="19"/>
        <v>0</v>
      </c>
      <c r="BL1043" s="17" t="s">
        <v>318</v>
      </c>
      <c r="BM1043" s="196" t="s">
        <v>1425</v>
      </c>
    </row>
    <row r="1044" spans="1:65" s="2" customFormat="1" ht="24.2" customHeight="1">
      <c r="A1044" s="34"/>
      <c r="B1044" s="35"/>
      <c r="C1044" s="185" t="s">
        <v>1426</v>
      </c>
      <c r="D1044" s="185" t="s">
        <v>224</v>
      </c>
      <c r="E1044" s="186" t="s">
        <v>1427</v>
      </c>
      <c r="F1044" s="187" t="s">
        <v>1428</v>
      </c>
      <c r="G1044" s="188" t="s">
        <v>874</v>
      </c>
      <c r="H1044" s="256"/>
      <c r="I1044" s="190"/>
      <c r="J1044" s="191">
        <f t="shared" si="10"/>
        <v>0</v>
      </c>
      <c r="K1044" s="187" t="s">
        <v>228</v>
      </c>
      <c r="L1044" s="39"/>
      <c r="M1044" s="192" t="s">
        <v>1</v>
      </c>
      <c r="N1044" s="193" t="s">
        <v>43</v>
      </c>
      <c r="O1044" s="71"/>
      <c r="P1044" s="194">
        <f t="shared" si="11"/>
        <v>0</v>
      </c>
      <c r="Q1044" s="194">
        <v>0</v>
      </c>
      <c r="R1044" s="194">
        <f t="shared" si="12"/>
        <v>0</v>
      </c>
      <c r="S1044" s="194">
        <v>0</v>
      </c>
      <c r="T1044" s="195">
        <f t="shared" si="13"/>
        <v>0</v>
      </c>
      <c r="U1044" s="34"/>
      <c r="V1044" s="34"/>
      <c r="W1044" s="34"/>
      <c r="X1044" s="34"/>
      <c r="Y1044" s="34"/>
      <c r="Z1044" s="34"/>
      <c r="AA1044" s="34"/>
      <c r="AB1044" s="34"/>
      <c r="AC1044" s="34"/>
      <c r="AD1044" s="34"/>
      <c r="AE1044" s="34"/>
      <c r="AR1044" s="196" t="s">
        <v>318</v>
      </c>
      <c r="AT1044" s="196" t="s">
        <v>224</v>
      </c>
      <c r="AU1044" s="196" t="s">
        <v>85</v>
      </c>
      <c r="AY1044" s="17" t="s">
        <v>223</v>
      </c>
      <c r="BE1044" s="197">
        <f t="shared" si="14"/>
        <v>0</v>
      </c>
      <c r="BF1044" s="197">
        <f t="shared" si="15"/>
        <v>0</v>
      </c>
      <c r="BG1044" s="197">
        <f t="shared" si="16"/>
        <v>0</v>
      </c>
      <c r="BH1044" s="197">
        <f t="shared" si="17"/>
        <v>0</v>
      </c>
      <c r="BI1044" s="197">
        <f t="shared" si="18"/>
        <v>0</v>
      </c>
      <c r="BJ1044" s="17" t="s">
        <v>85</v>
      </c>
      <c r="BK1044" s="197">
        <f t="shared" si="19"/>
        <v>0</v>
      </c>
      <c r="BL1044" s="17" t="s">
        <v>318</v>
      </c>
      <c r="BM1044" s="196" t="s">
        <v>1429</v>
      </c>
    </row>
    <row r="1045" spans="1:65" s="11" customFormat="1" ht="25.9" customHeight="1">
      <c r="B1045" s="171"/>
      <c r="C1045" s="172"/>
      <c r="D1045" s="173" t="s">
        <v>77</v>
      </c>
      <c r="E1045" s="174" t="s">
        <v>1430</v>
      </c>
      <c r="F1045" s="174" t="s">
        <v>1431</v>
      </c>
      <c r="G1045" s="172"/>
      <c r="H1045" s="172"/>
      <c r="I1045" s="175"/>
      <c r="J1045" s="176">
        <f>BK1045</f>
        <v>0</v>
      </c>
      <c r="K1045" s="172"/>
      <c r="L1045" s="177"/>
      <c r="M1045" s="178"/>
      <c r="N1045" s="179"/>
      <c r="O1045" s="179"/>
      <c r="P1045" s="180">
        <f>SUM(P1046:P1065)</f>
        <v>0</v>
      </c>
      <c r="Q1045" s="179"/>
      <c r="R1045" s="180">
        <f>SUM(R1046:R1065)</f>
        <v>3.3035424000000004</v>
      </c>
      <c r="S1045" s="179"/>
      <c r="T1045" s="181">
        <f>SUM(T1046:T1065)</f>
        <v>0</v>
      </c>
      <c r="AR1045" s="182" t="s">
        <v>87</v>
      </c>
      <c r="AT1045" s="183" t="s">
        <v>77</v>
      </c>
      <c r="AU1045" s="183" t="s">
        <v>78</v>
      </c>
      <c r="AY1045" s="182" t="s">
        <v>223</v>
      </c>
      <c r="BK1045" s="184">
        <f>SUM(BK1046:BK1065)</f>
        <v>0</v>
      </c>
    </row>
    <row r="1046" spans="1:65" s="2" customFormat="1" ht="16.5" customHeight="1">
      <c r="A1046" s="34"/>
      <c r="B1046" s="35"/>
      <c r="C1046" s="185" t="s">
        <v>1432</v>
      </c>
      <c r="D1046" s="185" t="s">
        <v>224</v>
      </c>
      <c r="E1046" s="186" t="s">
        <v>1433</v>
      </c>
      <c r="F1046" s="187" t="s">
        <v>1434</v>
      </c>
      <c r="G1046" s="188" t="s">
        <v>146</v>
      </c>
      <c r="H1046" s="189">
        <v>123.34</v>
      </c>
      <c r="I1046" s="190"/>
      <c r="J1046" s="191">
        <f>ROUND(I1046*H1046,2)</f>
        <v>0</v>
      </c>
      <c r="K1046" s="187" t="s">
        <v>228</v>
      </c>
      <c r="L1046" s="39"/>
      <c r="M1046" s="192" t="s">
        <v>1</v>
      </c>
      <c r="N1046" s="193" t="s">
        <v>43</v>
      </c>
      <c r="O1046" s="71"/>
      <c r="P1046" s="194">
        <f>O1046*H1046</f>
        <v>0</v>
      </c>
      <c r="Q1046" s="194">
        <v>2.9999999999999997E-4</v>
      </c>
      <c r="R1046" s="194">
        <f>Q1046*H1046</f>
        <v>3.7002E-2</v>
      </c>
      <c r="S1046" s="194">
        <v>0</v>
      </c>
      <c r="T1046" s="195">
        <f>S1046*H1046</f>
        <v>0</v>
      </c>
      <c r="U1046" s="34"/>
      <c r="V1046" s="34"/>
      <c r="W1046" s="34"/>
      <c r="X1046" s="34"/>
      <c r="Y1046" s="34"/>
      <c r="Z1046" s="34"/>
      <c r="AA1046" s="34"/>
      <c r="AB1046" s="34"/>
      <c r="AC1046" s="34"/>
      <c r="AD1046" s="34"/>
      <c r="AE1046" s="34"/>
      <c r="AR1046" s="196" t="s">
        <v>318</v>
      </c>
      <c r="AT1046" s="196" t="s">
        <v>224</v>
      </c>
      <c r="AU1046" s="196" t="s">
        <v>85</v>
      </c>
      <c r="AY1046" s="17" t="s">
        <v>223</v>
      </c>
      <c r="BE1046" s="197">
        <f>IF(N1046="základní",J1046,0)</f>
        <v>0</v>
      </c>
      <c r="BF1046" s="197">
        <f>IF(N1046="snížená",J1046,0)</f>
        <v>0</v>
      </c>
      <c r="BG1046" s="197">
        <f>IF(N1046="zákl. přenesená",J1046,0)</f>
        <v>0</v>
      </c>
      <c r="BH1046" s="197">
        <f>IF(N1046="sníž. přenesená",J1046,0)</f>
        <v>0</v>
      </c>
      <c r="BI1046" s="197">
        <f>IF(N1046="nulová",J1046,0)</f>
        <v>0</v>
      </c>
      <c r="BJ1046" s="17" t="s">
        <v>85</v>
      </c>
      <c r="BK1046" s="197">
        <f>ROUND(I1046*H1046,2)</f>
        <v>0</v>
      </c>
      <c r="BL1046" s="17" t="s">
        <v>318</v>
      </c>
      <c r="BM1046" s="196" t="s">
        <v>1435</v>
      </c>
    </row>
    <row r="1047" spans="1:65" s="12" customFormat="1" ht="11.25">
      <c r="B1047" s="198"/>
      <c r="C1047" s="199"/>
      <c r="D1047" s="200" t="s">
        <v>231</v>
      </c>
      <c r="E1047" s="201" t="s">
        <v>1</v>
      </c>
      <c r="F1047" s="202" t="s">
        <v>1436</v>
      </c>
      <c r="G1047" s="199"/>
      <c r="H1047" s="201" t="s">
        <v>1</v>
      </c>
      <c r="I1047" s="203"/>
      <c r="J1047" s="199"/>
      <c r="K1047" s="199"/>
      <c r="L1047" s="204"/>
      <c r="M1047" s="205"/>
      <c r="N1047" s="206"/>
      <c r="O1047" s="206"/>
      <c r="P1047" s="206"/>
      <c r="Q1047" s="206"/>
      <c r="R1047" s="206"/>
      <c r="S1047" s="206"/>
      <c r="T1047" s="207"/>
      <c r="AT1047" s="208" t="s">
        <v>231</v>
      </c>
      <c r="AU1047" s="208" t="s">
        <v>85</v>
      </c>
      <c r="AV1047" s="12" t="s">
        <v>85</v>
      </c>
      <c r="AW1047" s="12" t="s">
        <v>33</v>
      </c>
      <c r="AX1047" s="12" t="s">
        <v>78</v>
      </c>
      <c r="AY1047" s="208" t="s">
        <v>223</v>
      </c>
    </row>
    <row r="1048" spans="1:65" s="13" customFormat="1" ht="11.25">
      <c r="B1048" s="209"/>
      <c r="C1048" s="210"/>
      <c r="D1048" s="200" t="s">
        <v>231</v>
      </c>
      <c r="E1048" s="211" t="s">
        <v>1</v>
      </c>
      <c r="F1048" s="212" t="s">
        <v>1437</v>
      </c>
      <c r="G1048" s="210"/>
      <c r="H1048" s="213">
        <v>56.65</v>
      </c>
      <c r="I1048" s="214"/>
      <c r="J1048" s="210"/>
      <c r="K1048" s="210"/>
      <c r="L1048" s="215"/>
      <c r="M1048" s="216"/>
      <c r="N1048" s="217"/>
      <c r="O1048" s="217"/>
      <c r="P1048" s="217"/>
      <c r="Q1048" s="217"/>
      <c r="R1048" s="217"/>
      <c r="S1048" s="217"/>
      <c r="T1048" s="218"/>
      <c r="AT1048" s="219" t="s">
        <v>231</v>
      </c>
      <c r="AU1048" s="219" t="s">
        <v>85</v>
      </c>
      <c r="AV1048" s="13" t="s">
        <v>87</v>
      </c>
      <c r="AW1048" s="13" t="s">
        <v>33</v>
      </c>
      <c r="AX1048" s="13" t="s">
        <v>78</v>
      </c>
      <c r="AY1048" s="219" t="s">
        <v>223</v>
      </c>
    </row>
    <row r="1049" spans="1:65" s="12" customFormat="1" ht="11.25">
      <c r="B1049" s="198"/>
      <c r="C1049" s="199"/>
      <c r="D1049" s="200" t="s">
        <v>231</v>
      </c>
      <c r="E1049" s="201" t="s">
        <v>1</v>
      </c>
      <c r="F1049" s="202" t="s">
        <v>1438</v>
      </c>
      <c r="G1049" s="199"/>
      <c r="H1049" s="201" t="s">
        <v>1</v>
      </c>
      <c r="I1049" s="203"/>
      <c r="J1049" s="199"/>
      <c r="K1049" s="199"/>
      <c r="L1049" s="204"/>
      <c r="M1049" s="205"/>
      <c r="N1049" s="206"/>
      <c r="O1049" s="206"/>
      <c r="P1049" s="206"/>
      <c r="Q1049" s="206"/>
      <c r="R1049" s="206"/>
      <c r="S1049" s="206"/>
      <c r="T1049" s="207"/>
      <c r="AT1049" s="208" t="s">
        <v>231</v>
      </c>
      <c r="AU1049" s="208" t="s">
        <v>85</v>
      </c>
      <c r="AV1049" s="12" t="s">
        <v>85</v>
      </c>
      <c r="AW1049" s="12" t="s">
        <v>33</v>
      </c>
      <c r="AX1049" s="12" t="s">
        <v>78</v>
      </c>
      <c r="AY1049" s="208" t="s">
        <v>223</v>
      </c>
    </row>
    <row r="1050" spans="1:65" s="13" customFormat="1" ht="11.25">
      <c r="B1050" s="209"/>
      <c r="C1050" s="210"/>
      <c r="D1050" s="200" t="s">
        <v>231</v>
      </c>
      <c r="E1050" s="211" t="s">
        <v>1</v>
      </c>
      <c r="F1050" s="212" t="s">
        <v>1439</v>
      </c>
      <c r="G1050" s="210"/>
      <c r="H1050" s="213">
        <v>16.170000000000002</v>
      </c>
      <c r="I1050" s="214"/>
      <c r="J1050" s="210"/>
      <c r="K1050" s="210"/>
      <c r="L1050" s="215"/>
      <c r="M1050" s="216"/>
      <c r="N1050" s="217"/>
      <c r="O1050" s="217"/>
      <c r="P1050" s="217"/>
      <c r="Q1050" s="217"/>
      <c r="R1050" s="217"/>
      <c r="S1050" s="217"/>
      <c r="T1050" s="218"/>
      <c r="AT1050" s="219" t="s">
        <v>231</v>
      </c>
      <c r="AU1050" s="219" t="s">
        <v>85</v>
      </c>
      <c r="AV1050" s="13" t="s">
        <v>87</v>
      </c>
      <c r="AW1050" s="13" t="s">
        <v>33</v>
      </c>
      <c r="AX1050" s="13" t="s">
        <v>78</v>
      </c>
      <c r="AY1050" s="219" t="s">
        <v>223</v>
      </c>
    </row>
    <row r="1051" spans="1:65" s="12" customFormat="1" ht="11.25">
      <c r="B1051" s="198"/>
      <c r="C1051" s="199"/>
      <c r="D1051" s="200" t="s">
        <v>231</v>
      </c>
      <c r="E1051" s="201" t="s">
        <v>1</v>
      </c>
      <c r="F1051" s="202" t="s">
        <v>455</v>
      </c>
      <c r="G1051" s="199"/>
      <c r="H1051" s="201" t="s">
        <v>1</v>
      </c>
      <c r="I1051" s="203"/>
      <c r="J1051" s="199"/>
      <c r="K1051" s="199"/>
      <c r="L1051" s="204"/>
      <c r="M1051" s="205"/>
      <c r="N1051" s="206"/>
      <c r="O1051" s="206"/>
      <c r="P1051" s="206"/>
      <c r="Q1051" s="206"/>
      <c r="R1051" s="206"/>
      <c r="S1051" s="206"/>
      <c r="T1051" s="207"/>
      <c r="AT1051" s="208" t="s">
        <v>231</v>
      </c>
      <c r="AU1051" s="208" t="s">
        <v>85</v>
      </c>
      <c r="AV1051" s="12" t="s">
        <v>85</v>
      </c>
      <c r="AW1051" s="12" t="s">
        <v>33</v>
      </c>
      <c r="AX1051" s="12" t="s">
        <v>78</v>
      </c>
      <c r="AY1051" s="208" t="s">
        <v>223</v>
      </c>
    </row>
    <row r="1052" spans="1:65" s="13" customFormat="1" ht="11.25">
      <c r="B1052" s="209"/>
      <c r="C1052" s="210"/>
      <c r="D1052" s="200" t="s">
        <v>231</v>
      </c>
      <c r="E1052" s="211" t="s">
        <v>1</v>
      </c>
      <c r="F1052" s="212" t="s">
        <v>1440</v>
      </c>
      <c r="G1052" s="210"/>
      <c r="H1052" s="213">
        <v>5.18</v>
      </c>
      <c r="I1052" s="214"/>
      <c r="J1052" s="210"/>
      <c r="K1052" s="210"/>
      <c r="L1052" s="215"/>
      <c r="M1052" s="216"/>
      <c r="N1052" s="217"/>
      <c r="O1052" s="217"/>
      <c r="P1052" s="217"/>
      <c r="Q1052" s="217"/>
      <c r="R1052" s="217"/>
      <c r="S1052" s="217"/>
      <c r="T1052" s="218"/>
      <c r="AT1052" s="219" t="s">
        <v>231</v>
      </c>
      <c r="AU1052" s="219" t="s">
        <v>85</v>
      </c>
      <c r="AV1052" s="13" t="s">
        <v>87</v>
      </c>
      <c r="AW1052" s="13" t="s">
        <v>33</v>
      </c>
      <c r="AX1052" s="13" t="s">
        <v>78</v>
      </c>
      <c r="AY1052" s="219" t="s">
        <v>223</v>
      </c>
    </row>
    <row r="1053" spans="1:65" s="12" customFormat="1" ht="11.25">
      <c r="B1053" s="198"/>
      <c r="C1053" s="199"/>
      <c r="D1053" s="200" t="s">
        <v>231</v>
      </c>
      <c r="E1053" s="201" t="s">
        <v>1</v>
      </c>
      <c r="F1053" s="202" t="s">
        <v>1441</v>
      </c>
      <c r="G1053" s="199"/>
      <c r="H1053" s="201" t="s">
        <v>1</v>
      </c>
      <c r="I1053" s="203"/>
      <c r="J1053" s="199"/>
      <c r="K1053" s="199"/>
      <c r="L1053" s="204"/>
      <c r="M1053" s="205"/>
      <c r="N1053" s="206"/>
      <c r="O1053" s="206"/>
      <c r="P1053" s="206"/>
      <c r="Q1053" s="206"/>
      <c r="R1053" s="206"/>
      <c r="S1053" s="206"/>
      <c r="T1053" s="207"/>
      <c r="AT1053" s="208" t="s">
        <v>231</v>
      </c>
      <c r="AU1053" s="208" t="s">
        <v>85</v>
      </c>
      <c r="AV1053" s="12" t="s">
        <v>85</v>
      </c>
      <c r="AW1053" s="12" t="s">
        <v>33</v>
      </c>
      <c r="AX1053" s="12" t="s">
        <v>78</v>
      </c>
      <c r="AY1053" s="208" t="s">
        <v>223</v>
      </c>
    </row>
    <row r="1054" spans="1:65" s="13" customFormat="1" ht="11.25">
      <c r="B1054" s="209"/>
      <c r="C1054" s="210"/>
      <c r="D1054" s="200" t="s">
        <v>231</v>
      </c>
      <c r="E1054" s="211" t="s">
        <v>1</v>
      </c>
      <c r="F1054" s="212" t="s">
        <v>1442</v>
      </c>
      <c r="G1054" s="210"/>
      <c r="H1054" s="213">
        <v>6.94</v>
      </c>
      <c r="I1054" s="214"/>
      <c r="J1054" s="210"/>
      <c r="K1054" s="210"/>
      <c r="L1054" s="215"/>
      <c r="M1054" s="216"/>
      <c r="N1054" s="217"/>
      <c r="O1054" s="217"/>
      <c r="P1054" s="217"/>
      <c r="Q1054" s="217"/>
      <c r="R1054" s="217"/>
      <c r="S1054" s="217"/>
      <c r="T1054" s="218"/>
      <c r="AT1054" s="219" t="s">
        <v>231</v>
      </c>
      <c r="AU1054" s="219" t="s">
        <v>85</v>
      </c>
      <c r="AV1054" s="13" t="s">
        <v>87</v>
      </c>
      <c r="AW1054" s="13" t="s">
        <v>33</v>
      </c>
      <c r="AX1054" s="13" t="s">
        <v>78</v>
      </c>
      <c r="AY1054" s="219" t="s">
        <v>223</v>
      </c>
    </row>
    <row r="1055" spans="1:65" s="12" customFormat="1" ht="11.25">
      <c r="B1055" s="198"/>
      <c r="C1055" s="199"/>
      <c r="D1055" s="200" t="s">
        <v>231</v>
      </c>
      <c r="E1055" s="201" t="s">
        <v>1</v>
      </c>
      <c r="F1055" s="202" t="s">
        <v>1443</v>
      </c>
      <c r="G1055" s="199"/>
      <c r="H1055" s="201" t="s">
        <v>1</v>
      </c>
      <c r="I1055" s="203"/>
      <c r="J1055" s="199"/>
      <c r="K1055" s="199"/>
      <c r="L1055" s="204"/>
      <c r="M1055" s="205"/>
      <c r="N1055" s="206"/>
      <c r="O1055" s="206"/>
      <c r="P1055" s="206"/>
      <c r="Q1055" s="206"/>
      <c r="R1055" s="206"/>
      <c r="S1055" s="206"/>
      <c r="T1055" s="207"/>
      <c r="AT1055" s="208" t="s">
        <v>231</v>
      </c>
      <c r="AU1055" s="208" t="s">
        <v>85</v>
      </c>
      <c r="AV1055" s="12" t="s">
        <v>85</v>
      </c>
      <c r="AW1055" s="12" t="s">
        <v>33</v>
      </c>
      <c r="AX1055" s="12" t="s">
        <v>78</v>
      </c>
      <c r="AY1055" s="208" t="s">
        <v>223</v>
      </c>
    </row>
    <row r="1056" spans="1:65" s="13" customFormat="1" ht="11.25">
      <c r="B1056" s="209"/>
      <c r="C1056" s="210"/>
      <c r="D1056" s="200" t="s">
        <v>231</v>
      </c>
      <c r="E1056" s="211" t="s">
        <v>1</v>
      </c>
      <c r="F1056" s="212" t="s">
        <v>1444</v>
      </c>
      <c r="G1056" s="210"/>
      <c r="H1056" s="213">
        <v>38.4</v>
      </c>
      <c r="I1056" s="214"/>
      <c r="J1056" s="210"/>
      <c r="K1056" s="210"/>
      <c r="L1056" s="215"/>
      <c r="M1056" s="216"/>
      <c r="N1056" s="217"/>
      <c r="O1056" s="217"/>
      <c r="P1056" s="217"/>
      <c r="Q1056" s="217"/>
      <c r="R1056" s="217"/>
      <c r="S1056" s="217"/>
      <c r="T1056" s="218"/>
      <c r="AT1056" s="219" t="s">
        <v>231</v>
      </c>
      <c r="AU1056" s="219" t="s">
        <v>85</v>
      </c>
      <c r="AV1056" s="13" t="s">
        <v>87</v>
      </c>
      <c r="AW1056" s="13" t="s">
        <v>33</v>
      </c>
      <c r="AX1056" s="13" t="s">
        <v>78</v>
      </c>
      <c r="AY1056" s="219" t="s">
        <v>223</v>
      </c>
    </row>
    <row r="1057" spans="1:65" s="14" customFormat="1" ht="11.25">
      <c r="B1057" s="220"/>
      <c r="C1057" s="221"/>
      <c r="D1057" s="200" t="s">
        <v>231</v>
      </c>
      <c r="E1057" s="222" t="s">
        <v>144</v>
      </c>
      <c r="F1057" s="223" t="s">
        <v>237</v>
      </c>
      <c r="G1057" s="221"/>
      <c r="H1057" s="224">
        <v>123.34</v>
      </c>
      <c r="I1057" s="225"/>
      <c r="J1057" s="221"/>
      <c r="K1057" s="221"/>
      <c r="L1057" s="226"/>
      <c r="M1057" s="227"/>
      <c r="N1057" s="228"/>
      <c r="O1057" s="228"/>
      <c r="P1057" s="228"/>
      <c r="Q1057" s="228"/>
      <c r="R1057" s="228"/>
      <c r="S1057" s="228"/>
      <c r="T1057" s="229"/>
      <c r="AT1057" s="230" t="s">
        <v>231</v>
      </c>
      <c r="AU1057" s="230" t="s">
        <v>85</v>
      </c>
      <c r="AV1057" s="14" t="s">
        <v>229</v>
      </c>
      <c r="AW1057" s="14" t="s">
        <v>33</v>
      </c>
      <c r="AX1057" s="14" t="s">
        <v>85</v>
      </c>
      <c r="AY1057" s="230" t="s">
        <v>223</v>
      </c>
    </row>
    <row r="1058" spans="1:65" s="2" customFormat="1" ht="24.2" customHeight="1">
      <c r="A1058" s="34"/>
      <c r="B1058" s="35"/>
      <c r="C1058" s="185" t="s">
        <v>1445</v>
      </c>
      <c r="D1058" s="185" t="s">
        <v>224</v>
      </c>
      <c r="E1058" s="186" t="s">
        <v>1446</v>
      </c>
      <c r="F1058" s="187" t="s">
        <v>1447</v>
      </c>
      <c r="G1058" s="188" t="s">
        <v>146</v>
      </c>
      <c r="H1058" s="189">
        <v>123.34</v>
      </c>
      <c r="I1058" s="190"/>
      <c r="J1058" s="191">
        <f>ROUND(I1058*H1058,2)</f>
        <v>0</v>
      </c>
      <c r="K1058" s="187" t="s">
        <v>228</v>
      </c>
      <c r="L1058" s="39"/>
      <c r="M1058" s="192" t="s">
        <v>1</v>
      </c>
      <c r="N1058" s="193" t="s">
        <v>43</v>
      </c>
      <c r="O1058" s="71"/>
      <c r="P1058" s="194">
        <f>O1058*H1058</f>
        <v>0</v>
      </c>
      <c r="Q1058" s="194">
        <v>5.4000000000000003E-3</v>
      </c>
      <c r="R1058" s="194">
        <f>Q1058*H1058</f>
        <v>0.66603600000000007</v>
      </c>
      <c r="S1058" s="194">
        <v>0</v>
      </c>
      <c r="T1058" s="195">
        <f>S1058*H1058</f>
        <v>0</v>
      </c>
      <c r="U1058" s="34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R1058" s="196" t="s">
        <v>318</v>
      </c>
      <c r="AT1058" s="196" t="s">
        <v>224</v>
      </c>
      <c r="AU1058" s="196" t="s">
        <v>85</v>
      </c>
      <c r="AY1058" s="17" t="s">
        <v>223</v>
      </c>
      <c r="BE1058" s="197">
        <f>IF(N1058="základní",J1058,0)</f>
        <v>0</v>
      </c>
      <c r="BF1058" s="197">
        <f>IF(N1058="snížená",J1058,0)</f>
        <v>0</v>
      </c>
      <c r="BG1058" s="197">
        <f>IF(N1058="zákl. přenesená",J1058,0)</f>
        <v>0</v>
      </c>
      <c r="BH1058" s="197">
        <f>IF(N1058="sníž. přenesená",J1058,0)</f>
        <v>0</v>
      </c>
      <c r="BI1058" s="197">
        <f>IF(N1058="nulová",J1058,0)</f>
        <v>0</v>
      </c>
      <c r="BJ1058" s="17" t="s">
        <v>85</v>
      </c>
      <c r="BK1058" s="197">
        <f>ROUND(I1058*H1058,2)</f>
        <v>0</v>
      </c>
      <c r="BL1058" s="17" t="s">
        <v>318</v>
      </c>
      <c r="BM1058" s="196" t="s">
        <v>1448</v>
      </c>
    </row>
    <row r="1059" spans="1:65" s="13" customFormat="1" ht="11.25">
      <c r="B1059" s="209"/>
      <c r="C1059" s="210"/>
      <c r="D1059" s="200" t="s">
        <v>231</v>
      </c>
      <c r="E1059" s="211" t="s">
        <v>1</v>
      </c>
      <c r="F1059" s="212" t="s">
        <v>144</v>
      </c>
      <c r="G1059" s="210"/>
      <c r="H1059" s="213">
        <v>123.34</v>
      </c>
      <c r="I1059" s="214"/>
      <c r="J1059" s="210"/>
      <c r="K1059" s="210"/>
      <c r="L1059" s="215"/>
      <c r="M1059" s="216"/>
      <c r="N1059" s="217"/>
      <c r="O1059" s="217"/>
      <c r="P1059" s="217"/>
      <c r="Q1059" s="217"/>
      <c r="R1059" s="217"/>
      <c r="S1059" s="217"/>
      <c r="T1059" s="218"/>
      <c r="AT1059" s="219" t="s">
        <v>231</v>
      </c>
      <c r="AU1059" s="219" t="s">
        <v>85</v>
      </c>
      <c r="AV1059" s="13" t="s">
        <v>87</v>
      </c>
      <c r="AW1059" s="13" t="s">
        <v>33</v>
      </c>
      <c r="AX1059" s="13" t="s">
        <v>85</v>
      </c>
      <c r="AY1059" s="219" t="s">
        <v>223</v>
      </c>
    </row>
    <row r="1060" spans="1:65" s="2" customFormat="1" ht="37.9" customHeight="1">
      <c r="A1060" s="34"/>
      <c r="B1060" s="35"/>
      <c r="C1060" s="231" t="s">
        <v>1449</v>
      </c>
      <c r="D1060" s="231" t="s">
        <v>268</v>
      </c>
      <c r="E1060" s="232" t="s">
        <v>1450</v>
      </c>
      <c r="F1060" s="233" t="s">
        <v>1451</v>
      </c>
      <c r="G1060" s="234" t="s">
        <v>146</v>
      </c>
      <c r="H1060" s="235">
        <v>125.807</v>
      </c>
      <c r="I1060" s="236"/>
      <c r="J1060" s="237">
        <f>ROUND(I1060*H1060,2)</f>
        <v>0</v>
      </c>
      <c r="K1060" s="233" t="s">
        <v>228</v>
      </c>
      <c r="L1060" s="238"/>
      <c r="M1060" s="239" t="s">
        <v>1</v>
      </c>
      <c r="N1060" s="240" t="s">
        <v>43</v>
      </c>
      <c r="O1060" s="71"/>
      <c r="P1060" s="194">
        <f>O1060*H1060</f>
        <v>0</v>
      </c>
      <c r="Q1060" s="194">
        <v>1.9199999999999998E-2</v>
      </c>
      <c r="R1060" s="194">
        <f>Q1060*H1060</f>
        <v>2.4154944</v>
      </c>
      <c r="S1060" s="194">
        <v>0</v>
      </c>
      <c r="T1060" s="195">
        <f>S1060*H1060</f>
        <v>0</v>
      </c>
      <c r="U1060" s="34"/>
      <c r="V1060" s="34"/>
      <c r="W1060" s="34"/>
      <c r="X1060" s="34"/>
      <c r="Y1060" s="34"/>
      <c r="Z1060" s="34"/>
      <c r="AA1060" s="34"/>
      <c r="AB1060" s="34"/>
      <c r="AC1060" s="34"/>
      <c r="AD1060" s="34"/>
      <c r="AE1060" s="34"/>
      <c r="AR1060" s="196" t="s">
        <v>482</v>
      </c>
      <c r="AT1060" s="196" t="s">
        <v>268</v>
      </c>
      <c r="AU1060" s="196" t="s">
        <v>85</v>
      </c>
      <c r="AY1060" s="17" t="s">
        <v>223</v>
      </c>
      <c r="BE1060" s="197">
        <f>IF(N1060="základní",J1060,0)</f>
        <v>0</v>
      </c>
      <c r="BF1060" s="197">
        <f>IF(N1060="snížená",J1060,0)</f>
        <v>0</v>
      </c>
      <c r="BG1060" s="197">
        <f>IF(N1060="zákl. přenesená",J1060,0)</f>
        <v>0</v>
      </c>
      <c r="BH1060" s="197">
        <f>IF(N1060="sníž. přenesená",J1060,0)</f>
        <v>0</v>
      </c>
      <c r="BI1060" s="197">
        <f>IF(N1060="nulová",J1060,0)</f>
        <v>0</v>
      </c>
      <c r="BJ1060" s="17" t="s">
        <v>85</v>
      </c>
      <c r="BK1060" s="197">
        <f>ROUND(I1060*H1060,2)</f>
        <v>0</v>
      </c>
      <c r="BL1060" s="17" t="s">
        <v>318</v>
      </c>
      <c r="BM1060" s="196" t="s">
        <v>1452</v>
      </c>
    </row>
    <row r="1061" spans="1:65" s="13" customFormat="1" ht="11.25">
      <c r="B1061" s="209"/>
      <c r="C1061" s="210"/>
      <c r="D1061" s="200" t="s">
        <v>231</v>
      </c>
      <c r="E1061" s="211" t="s">
        <v>1</v>
      </c>
      <c r="F1061" s="212" t="s">
        <v>144</v>
      </c>
      <c r="G1061" s="210"/>
      <c r="H1061" s="213">
        <v>123.34</v>
      </c>
      <c r="I1061" s="214"/>
      <c r="J1061" s="210"/>
      <c r="K1061" s="210"/>
      <c r="L1061" s="215"/>
      <c r="M1061" s="216"/>
      <c r="N1061" s="217"/>
      <c r="O1061" s="217"/>
      <c r="P1061" s="217"/>
      <c r="Q1061" s="217"/>
      <c r="R1061" s="217"/>
      <c r="S1061" s="217"/>
      <c r="T1061" s="218"/>
      <c r="AT1061" s="219" t="s">
        <v>231</v>
      </c>
      <c r="AU1061" s="219" t="s">
        <v>85</v>
      </c>
      <c r="AV1061" s="13" t="s">
        <v>87</v>
      </c>
      <c r="AW1061" s="13" t="s">
        <v>33</v>
      </c>
      <c r="AX1061" s="13" t="s">
        <v>85</v>
      </c>
      <c r="AY1061" s="219" t="s">
        <v>223</v>
      </c>
    </row>
    <row r="1062" spans="1:65" s="13" customFormat="1" ht="11.25">
      <c r="B1062" s="209"/>
      <c r="C1062" s="210"/>
      <c r="D1062" s="200" t="s">
        <v>231</v>
      </c>
      <c r="E1062" s="210"/>
      <c r="F1062" s="212" t="s">
        <v>1453</v>
      </c>
      <c r="G1062" s="210"/>
      <c r="H1062" s="213">
        <v>125.807</v>
      </c>
      <c r="I1062" s="214"/>
      <c r="J1062" s="210"/>
      <c r="K1062" s="210"/>
      <c r="L1062" s="215"/>
      <c r="M1062" s="216"/>
      <c r="N1062" s="217"/>
      <c r="O1062" s="217"/>
      <c r="P1062" s="217"/>
      <c r="Q1062" s="217"/>
      <c r="R1062" s="217"/>
      <c r="S1062" s="217"/>
      <c r="T1062" s="218"/>
      <c r="AT1062" s="219" t="s">
        <v>231</v>
      </c>
      <c r="AU1062" s="219" t="s">
        <v>85</v>
      </c>
      <c r="AV1062" s="13" t="s">
        <v>87</v>
      </c>
      <c r="AW1062" s="13" t="s">
        <v>4</v>
      </c>
      <c r="AX1062" s="13" t="s">
        <v>85</v>
      </c>
      <c r="AY1062" s="219" t="s">
        <v>223</v>
      </c>
    </row>
    <row r="1063" spans="1:65" s="2" customFormat="1" ht="24.2" customHeight="1">
      <c r="A1063" s="34"/>
      <c r="B1063" s="35"/>
      <c r="C1063" s="185" t="s">
        <v>1454</v>
      </c>
      <c r="D1063" s="185" t="s">
        <v>224</v>
      </c>
      <c r="E1063" s="186" t="s">
        <v>1455</v>
      </c>
      <c r="F1063" s="187" t="s">
        <v>1456</v>
      </c>
      <c r="G1063" s="188" t="s">
        <v>146</v>
      </c>
      <c r="H1063" s="189">
        <v>123.34</v>
      </c>
      <c r="I1063" s="190"/>
      <c r="J1063" s="191">
        <f>ROUND(I1063*H1063,2)</f>
        <v>0</v>
      </c>
      <c r="K1063" s="187" t="s">
        <v>228</v>
      </c>
      <c r="L1063" s="39"/>
      <c r="M1063" s="192" t="s">
        <v>1</v>
      </c>
      <c r="N1063" s="193" t="s">
        <v>43</v>
      </c>
      <c r="O1063" s="71"/>
      <c r="P1063" s="194">
        <f>O1063*H1063</f>
        <v>0</v>
      </c>
      <c r="Q1063" s="194">
        <v>1.5E-3</v>
      </c>
      <c r="R1063" s="194">
        <f>Q1063*H1063</f>
        <v>0.18501000000000001</v>
      </c>
      <c r="S1063" s="194">
        <v>0</v>
      </c>
      <c r="T1063" s="195">
        <f>S1063*H1063</f>
        <v>0</v>
      </c>
      <c r="U1063" s="34"/>
      <c r="V1063" s="34"/>
      <c r="W1063" s="34"/>
      <c r="X1063" s="34"/>
      <c r="Y1063" s="34"/>
      <c r="Z1063" s="34"/>
      <c r="AA1063" s="34"/>
      <c r="AB1063" s="34"/>
      <c r="AC1063" s="34"/>
      <c r="AD1063" s="34"/>
      <c r="AE1063" s="34"/>
      <c r="AR1063" s="196" t="s">
        <v>318</v>
      </c>
      <c r="AT1063" s="196" t="s">
        <v>224</v>
      </c>
      <c r="AU1063" s="196" t="s">
        <v>85</v>
      </c>
      <c r="AY1063" s="17" t="s">
        <v>223</v>
      </c>
      <c r="BE1063" s="197">
        <f>IF(N1063="základní",J1063,0)</f>
        <v>0</v>
      </c>
      <c r="BF1063" s="197">
        <f>IF(N1063="snížená",J1063,0)</f>
        <v>0</v>
      </c>
      <c r="BG1063" s="197">
        <f>IF(N1063="zákl. přenesená",J1063,0)</f>
        <v>0</v>
      </c>
      <c r="BH1063" s="197">
        <f>IF(N1063="sníž. přenesená",J1063,0)</f>
        <v>0</v>
      </c>
      <c r="BI1063" s="197">
        <f>IF(N1063="nulová",J1063,0)</f>
        <v>0</v>
      </c>
      <c r="BJ1063" s="17" t="s">
        <v>85</v>
      </c>
      <c r="BK1063" s="197">
        <f>ROUND(I1063*H1063,2)</f>
        <v>0</v>
      </c>
      <c r="BL1063" s="17" t="s">
        <v>318</v>
      </c>
      <c r="BM1063" s="196" t="s">
        <v>1457</v>
      </c>
    </row>
    <row r="1064" spans="1:65" s="13" customFormat="1" ht="11.25">
      <c r="B1064" s="209"/>
      <c r="C1064" s="210"/>
      <c r="D1064" s="200" t="s">
        <v>231</v>
      </c>
      <c r="E1064" s="211" t="s">
        <v>1</v>
      </c>
      <c r="F1064" s="212" t="s">
        <v>144</v>
      </c>
      <c r="G1064" s="210"/>
      <c r="H1064" s="213">
        <v>123.34</v>
      </c>
      <c r="I1064" s="214"/>
      <c r="J1064" s="210"/>
      <c r="K1064" s="210"/>
      <c r="L1064" s="215"/>
      <c r="M1064" s="216"/>
      <c r="N1064" s="217"/>
      <c r="O1064" s="217"/>
      <c r="P1064" s="217"/>
      <c r="Q1064" s="217"/>
      <c r="R1064" s="217"/>
      <c r="S1064" s="217"/>
      <c r="T1064" s="218"/>
      <c r="AT1064" s="219" t="s">
        <v>231</v>
      </c>
      <c r="AU1064" s="219" t="s">
        <v>85</v>
      </c>
      <c r="AV1064" s="13" t="s">
        <v>87</v>
      </c>
      <c r="AW1064" s="13" t="s">
        <v>33</v>
      </c>
      <c r="AX1064" s="13" t="s">
        <v>85</v>
      </c>
      <c r="AY1064" s="219" t="s">
        <v>223</v>
      </c>
    </row>
    <row r="1065" spans="1:65" s="2" customFormat="1" ht="24.2" customHeight="1">
      <c r="A1065" s="34"/>
      <c r="B1065" s="35"/>
      <c r="C1065" s="185" t="s">
        <v>1458</v>
      </c>
      <c r="D1065" s="185" t="s">
        <v>224</v>
      </c>
      <c r="E1065" s="186" t="s">
        <v>1459</v>
      </c>
      <c r="F1065" s="187" t="s">
        <v>1460</v>
      </c>
      <c r="G1065" s="188" t="s">
        <v>874</v>
      </c>
      <c r="H1065" s="256"/>
      <c r="I1065" s="190"/>
      <c r="J1065" s="191">
        <f>ROUND(I1065*H1065,2)</f>
        <v>0</v>
      </c>
      <c r="K1065" s="187" t="s">
        <v>228</v>
      </c>
      <c r="L1065" s="39"/>
      <c r="M1065" s="192" t="s">
        <v>1</v>
      </c>
      <c r="N1065" s="193" t="s">
        <v>43</v>
      </c>
      <c r="O1065" s="71"/>
      <c r="P1065" s="194">
        <f>O1065*H1065</f>
        <v>0</v>
      </c>
      <c r="Q1065" s="194">
        <v>0</v>
      </c>
      <c r="R1065" s="194">
        <f>Q1065*H1065</f>
        <v>0</v>
      </c>
      <c r="S1065" s="194">
        <v>0</v>
      </c>
      <c r="T1065" s="195">
        <f>S1065*H1065</f>
        <v>0</v>
      </c>
      <c r="U1065" s="34"/>
      <c r="V1065" s="34"/>
      <c r="W1065" s="34"/>
      <c r="X1065" s="34"/>
      <c r="Y1065" s="34"/>
      <c r="Z1065" s="34"/>
      <c r="AA1065" s="34"/>
      <c r="AB1065" s="34"/>
      <c r="AC1065" s="34"/>
      <c r="AD1065" s="34"/>
      <c r="AE1065" s="34"/>
      <c r="AR1065" s="196" t="s">
        <v>318</v>
      </c>
      <c r="AT1065" s="196" t="s">
        <v>224</v>
      </c>
      <c r="AU1065" s="196" t="s">
        <v>85</v>
      </c>
      <c r="AY1065" s="17" t="s">
        <v>223</v>
      </c>
      <c r="BE1065" s="197">
        <f>IF(N1065="základní",J1065,0)</f>
        <v>0</v>
      </c>
      <c r="BF1065" s="197">
        <f>IF(N1065="snížená",J1065,0)</f>
        <v>0</v>
      </c>
      <c r="BG1065" s="197">
        <f>IF(N1065="zákl. přenesená",J1065,0)</f>
        <v>0</v>
      </c>
      <c r="BH1065" s="197">
        <f>IF(N1065="sníž. přenesená",J1065,0)</f>
        <v>0</v>
      </c>
      <c r="BI1065" s="197">
        <f>IF(N1065="nulová",J1065,0)</f>
        <v>0</v>
      </c>
      <c r="BJ1065" s="17" t="s">
        <v>85</v>
      </c>
      <c r="BK1065" s="197">
        <f>ROUND(I1065*H1065,2)</f>
        <v>0</v>
      </c>
      <c r="BL1065" s="17" t="s">
        <v>318</v>
      </c>
      <c r="BM1065" s="196" t="s">
        <v>1461</v>
      </c>
    </row>
    <row r="1066" spans="1:65" s="11" customFormat="1" ht="25.9" customHeight="1">
      <c r="B1066" s="171"/>
      <c r="C1066" s="172"/>
      <c r="D1066" s="173" t="s">
        <v>77</v>
      </c>
      <c r="E1066" s="174" t="s">
        <v>1462</v>
      </c>
      <c r="F1066" s="174" t="s">
        <v>1463</v>
      </c>
      <c r="G1066" s="172"/>
      <c r="H1066" s="172"/>
      <c r="I1066" s="175"/>
      <c r="J1066" s="176">
        <f>BK1066</f>
        <v>0</v>
      </c>
      <c r="K1066" s="172"/>
      <c r="L1066" s="177"/>
      <c r="M1066" s="178"/>
      <c r="N1066" s="179"/>
      <c r="O1066" s="179"/>
      <c r="P1066" s="180">
        <f>SUM(P1067:P1098)</f>
        <v>0</v>
      </c>
      <c r="Q1066" s="179"/>
      <c r="R1066" s="180">
        <f>SUM(R1067:R1098)</f>
        <v>0.25030609999999998</v>
      </c>
      <c r="S1066" s="179"/>
      <c r="T1066" s="181">
        <f>SUM(T1067:T1098)</f>
        <v>0.19097999999999998</v>
      </c>
      <c r="AR1066" s="182" t="s">
        <v>87</v>
      </c>
      <c r="AT1066" s="183" t="s">
        <v>77</v>
      </c>
      <c r="AU1066" s="183" t="s">
        <v>78</v>
      </c>
      <c r="AY1066" s="182" t="s">
        <v>223</v>
      </c>
      <c r="BK1066" s="184">
        <f>SUM(BK1067:BK1098)</f>
        <v>0</v>
      </c>
    </row>
    <row r="1067" spans="1:65" s="2" customFormat="1" ht="24.2" customHeight="1">
      <c r="A1067" s="34"/>
      <c r="B1067" s="35"/>
      <c r="C1067" s="185" t="s">
        <v>1464</v>
      </c>
      <c r="D1067" s="185" t="s">
        <v>224</v>
      </c>
      <c r="E1067" s="186" t="s">
        <v>1465</v>
      </c>
      <c r="F1067" s="187" t="s">
        <v>1466</v>
      </c>
      <c r="G1067" s="188" t="s">
        <v>146</v>
      </c>
      <c r="H1067" s="189">
        <v>72.7</v>
      </c>
      <c r="I1067" s="190"/>
      <c r="J1067" s="191">
        <f>ROUND(I1067*H1067,2)</f>
        <v>0</v>
      </c>
      <c r="K1067" s="187" t="s">
        <v>228</v>
      </c>
      <c r="L1067" s="39"/>
      <c r="M1067" s="192" t="s">
        <v>1</v>
      </c>
      <c r="N1067" s="193" t="s">
        <v>43</v>
      </c>
      <c r="O1067" s="71"/>
      <c r="P1067" s="194">
        <f>O1067*H1067</f>
        <v>0</v>
      </c>
      <c r="Q1067" s="194">
        <v>3.0000000000000001E-5</v>
      </c>
      <c r="R1067" s="194">
        <f>Q1067*H1067</f>
        <v>2.1810000000000002E-3</v>
      </c>
      <c r="S1067" s="194">
        <v>0</v>
      </c>
      <c r="T1067" s="195">
        <f>S1067*H1067</f>
        <v>0</v>
      </c>
      <c r="U1067" s="34"/>
      <c r="V1067" s="34"/>
      <c r="W1067" s="34"/>
      <c r="X1067" s="34"/>
      <c r="Y1067" s="34"/>
      <c r="Z1067" s="34"/>
      <c r="AA1067" s="34"/>
      <c r="AB1067" s="34"/>
      <c r="AC1067" s="34"/>
      <c r="AD1067" s="34"/>
      <c r="AE1067" s="34"/>
      <c r="AR1067" s="196" t="s">
        <v>318</v>
      </c>
      <c r="AT1067" s="196" t="s">
        <v>224</v>
      </c>
      <c r="AU1067" s="196" t="s">
        <v>85</v>
      </c>
      <c r="AY1067" s="17" t="s">
        <v>223</v>
      </c>
      <c r="BE1067" s="197">
        <f>IF(N1067="základní",J1067,0)</f>
        <v>0</v>
      </c>
      <c r="BF1067" s="197">
        <f>IF(N1067="snížená",J1067,0)</f>
        <v>0</v>
      </c>
      <c r="BG1067" s="197">
        <f>IF(N1067="zákl. přenesená",J1067,0)</f>
        <v>0</v>
      </c>
      <c r="BH1067" s="197">
        <f>IF(N1067="sníž. přenesená",J1067,0)</f>
        <v>0</v>
      </c>
      <c r="BI1067" s="197">
        <f>IF(N1067="nulová",J1067,0)</f>
        <v>0</v>
      </c>
      <c r="BJ1067" s="17" t="s">
        <v>85</v>
      </c>
      <c r="BK1067" s="197">
        <f>ROUND(I1067*H1067,2)</f>
        <v>0</v>
      </c>
      <c r="BL1067" s="17" t="s">
        <v>318</v>
      </c>
      <c r="BM1067" s="196" t="s">
        <v>1467</v>
      </c>
    </row>
    <row r="1068" spans="1:65" s="12" customFormat="1" ht="11.25">
      <c r="B1068" s="198"/>
      <c r="C1068" s="199"/>
      <c r="D1068" s="200" t="s">
        <v>231</v>
      </c>
      <c r="E1068" s="201" t="s">
        <v>1</v>
      </c>
      <c r="F1068" s="202" t="s">
        <v>313</v>
      </c>
      <c r="G1068" s="199"/>
      <c r="H1068" s="201" t="s">
        <v>1</v>
      </c>
      <c r="I1068" s="203"/>
      <c r="J1068" s="199"/>
      <c r="K1068" s="199"/>
      <c r="L1068" s="204"/>
      <c r="M1068" s="205"/>
      <c r="N1068" s="206"/>
      <c r="O1068" s="206"/>
      <c r="P1068" s="206"/>
      <c r="Q1068" s="206"/>
      <c r="R1068" s="206"/>
      <c r="S1068" s="206"/>
      <c r="T1068" s="207"/>
      <c r="AT1068" s="208" t="s">
        <v>231</v>
      </c>
      <c r="AU1068" s="208" t="s">
        <v>85</v>
      </c>
      <c r="AV1068" s="12" t="s">
        <v>85</v>
      </c>
      <c r="AW1068" s="12" t="s">
        <v>33</v>
      </c>
      <c r="AX1068" s="12" t="s">
        <v>78</v>
      </c>
      <c r="AY1068" s="208" t="s">
        <v>223</v>
      </c>
    </row>
    <row r="1069" spans="1:65" s="13" customFormat="1" ht="11.25">
      <c r="B1069" s="209"/>
      <c r="C1069" s="210"/>
      <c r="D1069" s="200" t="s">
        <v>231</v>
      </c>
      <c r="E1069" s="211" t="s">
        <v>1</v>
      </c>
      <c r="F1069" s="212" t="s">
        <v>1468</v>
      </c>
      <c r="G1069" s="210"/>
      <c r="H1069" s="213">
        <v>11.69</v>
      </c>
      <c r="I1069" s="214"/>
      <c r="J1069" s="210"/>
      <c r="K1069" s="210"/>
      <c r="L1069" s="215"/>
      <c r="M1069" s="216"/>
      <c r="N1069" s="217"/>
      <c r="O1069" s="217"/>
      <c r="P1069" s="217"/>
      <c r="Q1069" s="217"/>
      <c r="R1069" s="217"/>
      <c r="S1069" s="217"/>
      <c r="T1069" s="218"/>
      <c r="AT1069" s="219" t="s">
        <v>231</v>
      </c>
      <c r="AU1069" s="219" t="s">
        <v>85</v>
      </c>
      <c r="AV1069" s="13" t="s">
        <v>87</v>
      </c>
      <c r="AW1069" s="13" t="s">
        <v>33</v>
      </c>
      <c r="AX1069" s="13" t="s">
        <v>78</v>
      </c>
      <c r="AY1069" s="219" t="s">
        <v>223</v>
      </c>
    </row>
    <row r="1070" spans="1:65" s="12" customFormat="1" ht="11.25">
      <c r="B1070" s="198"/>
      <c r="C1070" s="199"/>
      <c r="D1070" s="200" t="s">
        <v>231</v>
      </c>
      <c r="E1070" s="201" t="s">
        <v>1</v>
      </c>
      <c r="F1070" s="202" t="s">
        <v>451</v>
      </c>
      <c r="G1070" s="199"/>
      <c r="H1070" s="201" t="s">
        <v>1</v>
      </c>
      <c r="I1070" s="203"/>
      <c r="J1070" s="199"/>
      <c r="K1070" s="199"/>
      <c r="L1070" s="204"/>
      <c r="M1070" s="205"/>
      <c r="N1070" s="206"/>
      <c r="O1070" s="206"/>
      <c r="P1070" s="206"/>
      <c r="Q1070" s="206"/>
      <c r="R1070" s="206"/>
      <c r="S1070" s="206"/>
      <c r="T1070" s="207"/>
      <c r="AT1070" s="208" t="s">
        <v>231</v>
      </c>
      <c r="AU1070" s="208" t="s">
        <v>85</v>
      </c>
      <c r="AV1070" s="12" t="s">
        <v>85</v>
      </c>
      <c r="AW1070" s="12" t="s">
        <v>33</v>
      </c>
      <c r="AX1070" s="12" t="s">
        <v>78</v>
      </c>
      <c r="AY1070" s="208" t="s">
        <v>223</v>
      </c>
    </row>
    <row r="1071" spans="1:65" s="13" customFormat="1" ht="11.25">
      <c r="B1071" s="209"/>
      <c r="C1071" s="210"/>
      <c r="D1071" s="200" t="s">
        <v>231</v>
      </c>
      <c r="E1071" s="211" t="s">
        <v>1</v>
      </c>
      <c r="F1071" s="212" t="s">
        <v>707</v>
      </c>
      <c r="G1071" s="210"/>
      <c r="H1071" s="213">
        <v>26.66</v>
      </c>
      <c r="I1071" s="214"/>
      <c r="J1071" s="210"/>
      <c r="K1071" s="210"/>
      <c r="L1071" s="215"/>
      <c r="M1071" s="216"/>
      <c r="N1071" s="217"/>
      <c r="O1071" s="217"/>
      <c r="P1071" s="217"/>
      <c r="Q1071" s="217"/>
      <c r="R1071" s="217"/>
      <c r="S1071" s="217"/>
      <c r="T1071" s="218"/>
      <c r="AT1071" s="219" t="s">
        <v>231</v>
      </c>
      <c r="AU1071" s="219" t="s">
        <v>85</v>
      </c>
      <c r="AV1071" s="13" t="s">
        <v>87</v>
      </c>
      <c r="AW1071" s="13" t="s">
        <v>33</v>
      </c>
      <c r="AX1071" s="13" t="s">
        <v>78</v>
      </c>
      <c r="AY1071" s="219" t="s">
        <v>223</v>
      </c>
    </row>
    <row r="1072" spans="1:65" s="12" customFormat="1" ht="11.25">
      <c r="B1072" s="198"/>
      <c r="C1072" s="199"/>
      <c r="D1072" s="200" t="s">
        <v>231</v>
      </c>
      <c r="E1072" s="201" t="s">
        <v>1</v>
      </c>
      <c r="F1072" s="202" t="s">
        <v>465</v>
      </c>
      <c r="G1072" s="199"/>
      <c r="H1072" s="201" t="s">
        <v>1</v>
      </c>
      <c r="I1072" s="203"/>
      <c r="J1072" s="199"/>
      <c r="K1072" s="199"/>
      <c r="L1072" s="204"/>
      <c r="M1072" s="205"/>
      <c r="N1072" s="206"/>
      <c r="O1072" s="206"/>
      <c r="P1072" s="206"/>
      <c r="Q1072" s="206"/>
      <c r="R1072" s="206"/>
      <c r="S1072" s="206"/>
      <c r="T1072" s="207"/>
      <c r="AT1072" s="208" t="s">
        <v>231</v>
      </c>
      <c r="AU1072" s="208" t="s">
        <v>85</v>
      </c>
      <c r="AV1072" s="12" t="s">
        <v>85</v>
      </c>
      <c r="AW1072" s="12" t="s">
        <v>33</v>
      </c>
      <c r="AX1072" s="12" t="s">
        <v>78</v>
      </c>
      <c r="AY1072" s="208" t="s">
        <v>223</v>
      </c>
    </row>
    <row r="1073" spans="1:65" s="13" customFormat="1" ht="11.25">
      <c r="B1073" s="209"/>
      <c r="C1073" s="210"/>
      <c r="D1073" s="200" t="s">
        <v>231</v>
      </c>
      <c r="E1073" s="211" t="s">
        <v>1</v>
      </c>
      <c r="F1073" s="212" t="s">
        <v>1469</v>
      </c>
      <c r="G1073" s="210"/>
      <c r="H1073" s="213">
        <v>9.77</v>
      </c>
      <c r="I1073" s="214"/>
      <c r="J1073" s="210"/>
      <c r="K1073" s="210"/>
      <c r="L1073" s="215"/>
      <c r="M1073" s="216"/>
      <c r="N1073" s="217"/>
      <c r="O1073" s="217"/>
      <c r="P1073" s="217"/>
      <c r="Q1073" s="217"/>
      <c r="R1073" s="217"/>
      <c r="S1073" s="217"/>
      <c r="T1073" s="218"/>
      <c r="AT1073" s="219" t="s">
        <v>231</v>
      </c>
      <c r="AU1073" s="219" t="s">
        <v>85</v>
      </c>
      <c r="AV1073" s="13" t="s">
        <v>87</v>
      </c>
      <c r="AW1073" s="13" t="s">
        <v>33</v>
      </c>
      <c r="AX1073" s="13" t="s">
        <v>78</v>
      </c>
      <c r="AY1073" s="219" t="s">
        <v>223</v>
      </c>
    </row>
    <row r="1074" spans="1:65" s="12" customFormat="1" ht="11.25">
      <c r="B1074" s="198"/>
      <c r="C1074" s="199"/>
      <c r="D1074" s="200" t="s">
        <v>231</v>
      </c>
      <c r="E1074" s="201" t="s">
        <v>1</v>
      </c>
      <c r="F1074" s="202" t="s">
        <v>1470</v>
      </c>
      <c r="G1074" s="199"/>
      <c r="H1074" s="201" t="s">
        <v>1</v>
      </c>
      <c r="I1074" s="203"/>
      <c r="J1074" s="199"/>
      <c r="K1074" s="199"/>
      <c r="L1074" s="204"/>
      <c r="M1074" s="205"/>
      <c r="N1074" s="206"/>
      <c r="O1074" s="206"/>
      <c r="P1074" s="206"/>
      <c r="Q1074" s="206"/>
      <c r="R1074" s="206"/>
      <c r="S1074" s="206"/>
      <c r="T1074" s="207"/>
      <c r="AT1074" s="208" t="s">
        <v>231</v>
      </c>
      <c r="AU1074" s="208" t="s">
        <v>85</v>
      </c>
      <c r="AV1074" s="12" t="s">
        <v>85</v>
      </c>
      <c r="AW1074" s="12" t="s">
        <v>33</v>
      </c>
      <c r="AX1074" s="12" t="s">
        <v>78</v>
      </c>
      <c r="AY1074" s="208" t="s">
        <v>223</v>
      </c>
    </row>
    <row r="1075" spans="1:65" s="13" customFormat="1" ht="11.25">
      <c r="B1075" s="209"/>
      <c r="C1075" s="210"/>
      <c r="D1075" s="200" t="s">
        <v>231</v>
      </c>
      <c r="E1075" s="211" t="s">
        <v>1</v>
      </c>
      <c r="F1075" s="212" t="s">
        <v>1471</v>
      </c>
      <c r="G1075" s="210"/>
      <c r="H1075" s="213">
        <v>24.58</v>
      </c>
      <c r="I1075" s="214"/>
      <c r="J1075" s="210"/>
      <c r="K1075" s="210"/>
      <c r="L1075" s="215"/>
      <c r="M1075" s="216"/>
      <c r="N1075" s="217"/>
      <c r="O1075" s="217"/>
      <c r="P1075" s="217"/>
      <c r="Q1075" s="217"/>
      <c r="R1075" s="217"/>
      <c r="S1075" s="217"/>
      <c r="T1075" s="218"/>
      <c r="AT1075" s="219" t="s">
        <v>231</v>
      </c>
      <c r="AU1075" s="219" t="s">
        <v>85</v>
      </c>
      <c r="AV1075" s="13" t="s">
        <v>87</v>
      </c>
      <c r="AW1075" s="13" t="s">
        <v>33</v>
      </c>
      <c r="AX1075" s="13" t="s">
        <v>78</v>
      </c>
      <c r="AY1075" s="219" t="s">
        <v>223</v>
      </c>
    </row>
    <row r="1076" spans="1:65" s="14" customFormat="1" ht="11.25">
      <c r="B1076" s="220"/>
      <c r="C1076" s="221"/>
      <c r="D1076" s="200" t="s">
        <v>231</v>
      </c>
      <c r="E1076" s="222" t="s">
        <v>161</v>
      </c>
      <c r="F1076" s="223" t="s">
        <v>237</v>
      </c>
      <c r="G1076" s="221"/>
      <c r="H1076" s="224">
        <v>72.7</v>
      </c>
      <c r="I1076" s="225"/>
      <c r="J1076" s="221"/>
      <c r="K1076" s="221"/>
      <c r="L1076" s="226"/>
      <c r="M1076" s="227"/>
      <c r="N1076" s="228"/>
      <c r="O1076" s="228"/>
      <c r="P1076" s="228"/>
      <c r="Q1076" s="228"/>
      <c r="R1076" s="228"/>
      <c r="S1076" s="228"/>
      <c r="T1076" s="229"/>
      <c r="AT1076" s="230" t="s">
        <v>231</v>
      </c>
      <c r="AU1076" s="230" t="s">
        <v>85</v>
      </c>
      <c r="AV1076" s="14" t="s">
        <v>229</v>
      </c>
      <c r="AW1076" s="14" t="s">
        <v>33</v>
      </c>
      <c r="AX1076" s="14" t="s">
        <v>85</v>
      </c>
      <c r="AY1076" s="230" t="s">
        <v>223</v>
      </c>
    </row>
    <row r="1077" spans="1:65" s="2" customFormat="1" ht="24.2" customHeight="1">
      <c r="A1077" s="34"/>
      <c r="B1077" s="35"/>
      <c r="C1077" s="185" t="s">
        <v>1472</v>
      </c>
      <c r="D1077" s="185" t="s">
        <v>224</v>
      </c>
      <c r="E1077" s="186" t="s">
        <v>1473</v>
      </c>
      <c r="F1077" s="187" t="s">
        <v>1474</v>
      </c>
      <c r="G1077" s="188" t="s">
        <v>146</v>
      </c>
      <c r="H1077" s="189">
        <v>63.66</v>
      </c>
      <c r="I1077" s="190"/>
      <c r="J1077" s="191">
        <f>ROUND(I1077*H1077,2)</f>
        <v>0</v>
      </c>
      <c r="K1077" s="187" t="s">
        <v>228</v>
      </c>
      <c r="L1077" s="39"/>
      <c r="M1077" s="192" t="s">
        <v>1</v>
      </c>
      <c r="N1077" s="193" t="s">
        <v>43</v>
      </c>
      <c r="O1077" s="71"/>
      <c r="P1077" s="194">
        <f>O1077*H1077</f>
        <v>0</v>
      </c>
      <c r="Q1077" s="194">
        <v>0</v>
      </c>
      <c r="R1077" s="194">
        <f>Q1077*H1077</f>
        <v>0</v>
      </c>
      <c r="S1077" s="194">
        <v>3.0000000000000001E-3</v>
      </c>
      <c r="T1077" s="195">
        <f>S1077*H1077</f>
        <v>0.19097999999999998</v>
      </c>
      <c r="U1077" s="34"/>
      <c r="V1077" s="34"/>
      <c r="W1077" s="34"/>
      <c r="X1077" s="34"/>
      <c r="Y1077" s="34"/>
      <c r="Z1077" s="34"/>
      <c r="AA1077" s="34"/>
      <c r="AB1077" s="34"/>
      <c r="AC1077" s="34"/>
      <c r="AD1077" s="34"/>
      <c r="AE1077" s="34"/>
      <c r="AR1077" s="196" t="s">
        <v>318</v>
      </c>
      <c r="AT1077" s="196" t="s">
        <v>224</v>
      </c>
      <c r="AU1077" s="196" t="s">
        <v>85</v>
      </c>
      <c r="AY1077" s="17" t="s">
        <v>223</v>
      </c>
      <c r="BE1077" s="197">
        <f>IF(N1077="základní",J1077,0)</f>
        <v>0</v>
      </c>
      <c r="BF1077" s="197">
        <f>IF(N1077="snížená",J1077,0)</f>
        <v>0</v>
      </c>
      <c r="BG1077" s="197">
        <f>IF(N1077="zákl. přenesená",J1077,0)</f>
        <v>0</v>
      </c>
      <c r="BH1077" s="197">
        <f>IF(N1077="sníž. přenesená",J1077,0)</f>
        <v>0</v>
      </c>
      <c r="BI1077" s="197">
        <f>IF(N1077="nulová",J1077,0)</f>
        <v>0</v>
      </c>
      <c r="BJ1077" s="17" t="s">
        <v>85</v>
      </c>
      <c r="BK1077" s="197">
        <f>ROUND(I1077*H1077,2)</f>
        <v>0</v>
      </c>
      <c r="BL1077" s="17" t="s">
        <v>318</v>
      </c>
      <c r="BM1077" s="196" t="s">
        <v>1475</v>
      </c>
    </row>
    <row r="1078" spans="1:65" s="12" customFormat="1" ht="11.25">
      <c r="B1078" s="198"/>
      <c r="C1078" s="199"/>
      <c r="D1078" s="200" t="s">
        <v>231</v>
      </c>
      <c r="E1078" s="201" t="s">
        <v>1</v>
      </c>
      <c r="F1078" s="202" t="s">
        <v>429</v>
      </c>
      <c r="G1078" s="199"/>
      <c r="H1078" s="201" t="s">
        <v>1</v>
      </c>
      <c r="I1078" s="203"/>
      <c r="J1078" s="199"/>
      <c r="K1078" s="199"/>
      <c r="L1078" s="204"/>
      <c r="M1078" s="205"/>
      <c r="N1078" s="206"/>
      <c r="O1078" s="206"/>
      <c r="P1078" s="206"/>
      <c r="Q1078" s="206"/>
      <c r="R1078" s="206"/>
      <c r="S1078" s="206"/>
      <c r="T1078" s="207"/>
      <c r="AT1078" s="208" t="s">
        <v>231</v>
      </c>
      <c r="AU1078" s="208" t="s">
        <v>85</v>
      </c>
      <c r="AV1078" s="12" t="s">
        <v>85</v>
      </c>
      <c r="AW1078" s="12" t="s">
        <v>33</v>
      </c>
      <c r="AX1078" s="12" t="s">
        <v>78</v>
      </c>
      <c r="AY1078" s="208" t="s">
        <v>223</v>
      </c>
    </row>
    <row r="1079" spans="1:65" s="13" customFormat="1" ht="11.25">
      <c r="B1079" s="209"/>
      <c r="C1079" s="210"/>
      <c r="D1079" s="200" t="s">
        <v>231</v>
      </c>
      <c r="E1079" s="211" t="s">
        <v>1</v>
      </c>
      <c r="F1079" s="212" t="s">
        <v>1476</v>
      </c>
      <c r="G1079" s="210"/>
      <c r="H1079" s="213">
        <v>9.9600000000000009</v>
      </c>
      <c r="I1079" s="214"/>
      <c r="J1079" s="210"/>
      <c r="K1079" s="210"/>
      <c r="L1079" s="215"/>
      <c r="M1079" s="216"/>
      <c r="N1079" s="217"/>
      <c r="O1079" s="217"/>
      <c r="P1079" s="217"/>
      <c r="Q1079" s="217"/>
      <c r="R1079" s="217"/>
      <c r="S1079" s="217"/>
      <c r="T1079" s="218"/>
      <c r="AT1079" s="219" t="s">
        <v>231</v>
      </c>
      <c r="AU1079" s="219" t="s">
        <v>85</v>
      </c>
      <c r="AV1079" s="13" t="s">
        <v>87</v>
      </c>
      <c r="AW1079" s="13" t="s">
        <v>33</v>
      </c>
      <c r="AX1079" s="13" t="s">
        <v>78</v>
      </c>
      <c r="AY1079" s="219" t="s">
        <v>223</v>
      </c>
    </row>
    <row r="1080" spans="1:65" s="12" customFormat="1" ht="11.25">
      <c r="B1080" s="198"/>
      <c r="C1080" s="199"/>
      <c r="D1080" s="200" t="s">
        <v>231</v>
      </c>
      <c r="E1080" s="201" t="s">
        <v>1</v>
      </c>
      <c r="F1080" s="202" t="s">
        <v>1477</v>
      </c>
      <c r="G1080" s="199"/>
      <c r="H1080" s="201" t="s">
        <v>1</v>
      </c>
      <c r="I1080" s="203"/>
      <c r="J1080" s="199"/>
      <c r="K1080" s="199"/>
      <c r="L1080" s="204"/>
      <c r="M1080" s="205"/>
      <c r="N1080" s="206"/>
      <c r="O1080" s="206"/>
      <c r="P1080" s="206"/>
      <c r="Q1080" s="206"/>
      <c r="R1080" s="206"/>
      <c r="S1080" s="206"/>
      <c r="T1080" s="207"/>
      <c r="AT1080" s="208" t="s">
        <v>231</v>
      </c>
      <c r="AU1080" s="208" t="s">
        <v>85</v>
      </c>
      <c r="AV1080" s="12" t="s">
        <v>85</v>
      </c>
      <c r="AW1080" s="12" t="s">
        <v>33</v>
      </c>
      <c r="AX1080" s="12" t="s">
        <v>78</v>
      </c>
      <c r="AY1080" s="208" t="s">
        <v>223</v>
      </c>
    </row>
    <row r="1081" spans="1:65" s="13" customFormat="1" ht="11.25">
      <c r="B1081" s="209"/>
      <c r="C1081" s="210"/>
      <c r="D1081" s="200" t="s">
        <v>231</v>
      </c>
      <c r="E1081" s="211" t="s">
        <v>1</v>
      </c>
      <c r="F1081" s="212" t="s">
        <v>1478</v>
      </c>
      <c r="G1081" s="210"/>
      <c r="H1081" s="213">
        <v>14.91</v>
      </c>
      <c r="I1081" s="214"/>
      <c r="J1081" s="210"/>
      <c r="K1081" s="210"/>
      <c r="L1081" s="215"/>
      <c r="M1081" s="216"/>
      <c r="N1081" s="217"/>
      <c r="O1081" s="217"/>
      <c r="P1081" s="217"/>
      <c r="Q1081" s="217"/>
      <c r="R1081" s="217"/>
      <c r="S1081" s="217"/>
      <c r="T1081" s="218"/>
      <c r="AT1081" s="219" t="s">
        <v>231</v>
      </c>
      <c r="AU1081" s="219" t="s">
        <v>85</v>
      </c>
      <c r="AV1081" s="13" t="s">
        <v>87</v>
      </c>
      <c r="AW1081" s="13" t="s">
        <v>33</v>
      </c>
      <c r="AX1081" s="13" t="s">
        <v>78</v>
      </c>
      <c r="AY1081" s="219" t="s">
        <v>223</v>
      </c>
    </row>
    <row r="1082" spans="1:65" s="12" customFormat="1" ht="11.25">
      <c r="B1082" s="198"/>
      <c r="C1082" s="199"/>
      <c r="D1082" s="200" t="s">
        <v>231</v>
      </c>
      <c r="E1082" s="201" t="s">
        <v>1</v>
      </c>
      <c r="F1082" s="202" t="s">
        <v>1479</v>
      </c>
      <c r="G1082" s="199"/>
      <c r="H1082" s="201" t="s">
        <v>1</v>
      </c>
      <c r="I1082" s="203"/>
      <c r="J1082" s="199"/>
      <c r="K1082" s="199"/>
      <c r="L1082" s="204"/>
      <c r="M1082" s="205"/>
      <c r="N1082" s="206"/>
      <c r="O1082" s="206"/>
      <c r="P1082" s="206"/>
      <c r="Q1082" s="206"/>
      <c r="R1082" s="206"/>
      <c r="S1082" s="206"/>
      <c r="T1082" s="207"/>
      <c r="AT1082" s="208" t="s">
        <v>231</v>
      </c>
      <c r="AU1082" s="208" t="s">
        <v>85</v>
      </c>
      <c r="AV1082" s="12" t="s">
        <v>85</v>
      </c>
      <c r="AW1082" s="12" t="s">
        <v>33</v>
      </c>
      <c r="AX1082" s="12" t="s">
        <v>78</v>
      </c>
      <c r="AY1082" s="208" t="s">
        <v>223</v>
      </c>
    </row>
    <row r="1083" spans="1:65" s="13" customFormat="1" ht="11.25">
      <c r="B1083" s="209"/>
      <c r="C1083" s="210"/>
      <c r="D1083" s="200" t="s">
        <v>231</v>
      </c>
      <c r="E1083" s="211" t="s">
        <v>1</v>
      </c>
      <c r="F1083" s="212" t="s">
        <v>1480</v>
      </c>
      <c r="G1083" s="210"/>
      <c r="H1083" s="213">
        <v>1.91</v>
      </c>
      <c r="I1083" s="214"/>
      <c r="J1083" s="210"/>
      <c r="K1083" s="210"/>
      <c r="L1083" s="215"/>
      <c r="M1083" s="216"/>
      <c r="N1083" s="217"/>
      <c r="O1083" s="217"/>
      <c r="P1083" s="217"/>
      <c r="Q1083" s="217"/>
      <c r="R1083" s="217"/>
      <c r="S1083" s="217"/>
      <c r="T1083" s="218"/>
      <c r="AT1083" s="219" t="s">
        <v>231</v>
      </c>
      <c r="AU1083" s="219" t="s">
        <v>85</v>
      </c>
      <c r="AV1083" s="13" t="s">
        <v>87</v>
      </c>
      <c r="AW1083" s="13" t="s">
        <v>33</v>
      </c>
      <c r="AX1083" s="13" t="s">
        <v>78</v>
      </c>
      <c r="AY1083" s="219" t="s">
        <v>223</v>
      </c>
    </row>
    <row r="1084" spans="1:65" s="12" customFormat="1" ht="11.25">
      <c r="B1084" s="198"/>
      <c r="C1084" s="199"/>
      <c r="D1084" s="200" t="s">
        <v>231</v>
      </c>
      <c r="E1084" s="201" t="s">
        <v>1</v>
      </c>
      <c r="F1084" s="202" t="s">
        <v>359</v>
      </c>
      <c r="G1084" s="199"/>
      <c r="H1084" s="201" t="s">
        <v>1</v>
      </c>
      <c r="I1084" s="203"/>
      <c r="J1084" s="199"/>
      <c r="K1084" s="199"/>
      <c r="L1084" s="204"/>
      <c r="M1084" s="205"/>
      <c r="N1084" s="206"/>
      <c r="O1084" s="206"/>
      <c r="P1084" s="206"/>
      <c r="Q1084" s="206"/>
      <c r="R1084" s="206"/>
      <c r="S1084" s="206"/>
      <c r="T1084" s="207"/>
      <c r="AT1084" s="208" t="s">
        <v>231</v>
      </c>
      <c r="AU1084" s="208" t="s">
        <v>85</v>
      </c>
      <c r="AV1084" s="12" t="s">
        <v>85</v>
      </c>
      <c r="AW1084" s="12" t="s">
        <v>33</v>
      </c>
      <c r="AX1084" s="12" t="s">
        <v>78</v>
      </c>
      <c r="AY1084" s="208" t="s">
        <v>223</v>
      </c>
    </row>
    <row r="1085" spans="1:65" s="13" customFormat="1" ht="11.25">
      <c r="B1085" s="209"/>
      <c r="C1085" s="210"/>
      <c r="D1085" s="200" t="s">
        <v>231</v>
      </c>
      <c r="E1085" s="211" t="s">
        <v>1</v>
      </c>
      <c r="F1085" s="212" t="s">
        <v>1469</v>
      </c>
      <c r="G1085" s="210"/>
      <c r="H1085" s="213">
        <v>9.77</v>
      </c>
      <c r="I1085" s="214"/>
      <c r="J1085" s="210"/>
      <c r="K1085" s="210"/>
      <c r="L1085" s="215"/>
      <c r="M1085" s="216"/>
      <c r="N1085" s="217"/>
      <c r="O1085" s="217"/>
      <c r="P1085" s="217"/>
      <c r="Q1085" s="217"/>
      <c r="R1085" s="217"/>
      <c r="S1085" s="217"/>
      <c r="T1085" s="218"/>
      <c r="AT1085" s="219" t="s">
        <v>231</v>
      </c>
      <c r="AU1085" s="219" t="s">
        <v>85</v>
      </c>
      <c r="AV1085" s="13" t="s">
        <v>87</v>
      </c>
      <c r="AW1085" s="13" t="s">
        <v>33</v>
      </c>
      <c r="AX1085" s="13" t="s">
        <v>78</v>
      </c>
      <c r="AY1085" s="219" t="s">
        <v>223</v>
      </c>
    </row>
    <row r="1086" spans="1:65" s="12" customFormat="1" ht="11.25">
      <c r="B1086" s="198"/>
      <c r="C1086" s="199"/>
      <c r="D1086" s="200" t="s">
        <v>231</v>
      </c>
      <c r="E1086" s="201" t="s">
        <v>1</v>
      </c>
      <c r="F1086" s="202" t="s">
        <v>469</v>
      </c>
      <c r="G1086" s="199"/>
      <c r="H1086" s="201" t="s">
        <v>1</v>
      </c>
      <c r="I1086" s="203"/>
      <c r="J1086" s="199"/>
      <c r="K1086" s="199"/>
      <c r="L1086" s="204"/>
      <c r="M1086" s="205"/>
      <c r="N1086" s="206"/>
      <c r="O1086" s="206"/>
      <c r="P1086" s="206"/>
      <c r="Q1086" s="206"/>
      <c r="R1086" s="206"/>
      <c r="S1086" s="206"/>
      <c r="T1086" s="207"/>
      <c r="AT1086" s="208" t="s">
        <v>231</v>
      </c>
      <c r="AU1086" s="208" t="s">
        <v>85</v>
      </c>
      <c r="AV1086" s="12" t="s">
        <v>85</v>
      </c>
      <c r="AW1086" s="12" t="s">
        <v>33</v>
      </c>
      <c r="AX1086" s="12" t="s">
        <v>78</v>
      </c>
      <c r="AY1086" s="208" t="s">
        <v>223</v>
      </c>
    </row>
    <row r="1087" spans="1:65" s="13" customFormat="1" ht="11.25">
      <c r="B1087" s="209"/>
      <c r="C1087" s="210"/>
      <c r="D1087" s="200" t="s">
        <v>231</v>
      </c>
      <c r="E1087" s="211" t="s">
        <v>1</v>
      </c>
      <c r="F1087" s="212" t="s">
        <v>1481</v>
      </c>
      <c r="G1087" s="210"/>
      <c r="H1087" s="213">
        <v>8.36</v>
      </c>
      <c r="I1087" s="214"/>
      <c r="J1087" s="210"/>
      <c r="K1087" s="210"/>
      <c r="L1087" s="215"/>
      <c r="M1087" s="216"/>
      <c r="N1087" s="217"/>
      <c r="O1087" s="217"/>
      <c r="P1087" s="217"/>
      <c r="Q1087" s="217"/>
      <c r="R1087" s="217"/>
      <c r="S1087" s="217"/>
      <c r="T1087" s="218"/>
      <c r="AT1087" s="219" t="s">
        <v>231</v>
      </c>
      <c r="AU1087" s="219" t="s">
        <v>85</v>
      </c>
      <c r="AV1087" s="13" t="s">
        <v>87</v>
      </c>
      <c r="AW1087" s="13" t="s">
        <v>33</v>
      </c>
      <c r="AX1087" s="13" t="s">
        <v>78</v>
      </c>
      <c r="AY1087" s="219" t="s">
        <v>223</v>
      </c>
    </row>
    <row r="1088" spans="1:65" s="12" customFormat="1" ht="11.25">
      <c r="B1088" s="198"/>
      <c r="C1088" s="199"/>
      <c r="D1088" s="200" t="s">
        <v>231</v>
      </c>
      <c r="E1088" s="201" t="s">
        <v>1</v>
      </c>
      <c r="F1088" s="202" t="s">
        <v>471</v>
      </c>
      <c r="G1088" s="199"/>
      <c r="H1088" s="201" t="s">
        <v>1</v>
      </c>
      <c r="I1088" s="203"/>
      <c r="J1088" s="199"/>
      <c r="K1088" s="199"/>
      <c r="L1088" s="204"/>
      <c r="M1088" s="205"/>
      <c r="N1088" s="206"/>
      <c r="O1088" s="206"/>
      <c r="P1088" s="206"/>
      <c r="Q1088" s="206"/>
      <c r="R1088" s="206"/>
      <c r="S1088" s="206"/>
      <c r="T1088" s="207"/>
      <c r="AT1088" s="208" t="s">
        <v>231</v>
      </c>
      <c r="AU1088" s="208" t="s">
        <v>85</v>
      </c>
      <c r="AV1088" s="12" t="s">
        <v>85</v>
      </c>
      <c r="AW1088" s="12" t="s">
        <v>33</v>
      </c>
      <c r="AX1088" s="12" t="s">
        <v>78</v>
      </c>
      <c r="AY1088" s="208" t="s">
        <v>223</v>
      </c>
    </row>
    <row r="1089" spans="1:65" s="13" customFormat="1" ht="11.25">
      <c r="B1089" s="209"/>
      <c r="C1089" s="210"/>
      <c r="D1089" s="200" t="s">
        <v>231</v>
      </c>
      <c r="E1089" s="211" t="s">
        <v>1</v>
      </c>
      <c r="F1089" s="212" t="s">
        <v>1482</v>
      </c>
      <c r="G1089" s="210"/>
      <c r="H1089" s="213">
        <v>8.84</v>
      </c>
      <c r="I1089" s="214"/>
      <c r="J1089" s="210"/>
      <c r="K1089" s="210"/>
      <c r="L1089" s="215"/>
      <c r="M1089" s="216"/>
      <c r="N1089" s="217"/>
      <c r="O1089" s="217"/>
      <c r="P1089" s="217"/>
      <c r="Q1089" s="217"/>
      <c r="R1089" s="217"/>
      <c r="S1089" s="217"/>
      <c r="T1089" s="218"/>
      <c r="AT1089" s="219" t="s">
        <v>231</v>
      </c>
      <c r="AU1089" s="219" t="s">
        <v>85</v>
      </c>
      <c r="AV1089" s="13" t="s">
        <v>87</v>
      </c>
      <c r="AW1089" s="13" t="s">
        <v>33</v>
      </c>
      <c r="AX1089" s="13" t="s">
        <v>78</v>
      </c>
      <c r="AY1089" s="219" t="s">
        <v>223</v>
      </c>
    </row>
    <row r="1090" spans="1:65" s="12" customFormat="1" ht="11.25">
      <c r="B1090" s="198"/>
      <c r="C1090" s="199"/>
      <c r="D1090" s="200" t="s">
        <v>231</v>
      </c>
      <c r="E1090" s="201" t="s">
        <v>1</v>
      </c>
      <c r="F1090" s="202" t="s">
        <v>473</v>
      </c>
      <c r="G1090" s="199"/>
      <c r="H1090" s="201" t="s">
        <v>1</v>
      </c>
      <c r="I1090" s="203"/>
      <c r="J1090" s="199"/>
      <c r="K1090" s="199"/>
      <c r="L1090" s="204"/>
      <c r="M1090" s="205"/>
      <c r="N1090" s="206"/>
      <c r="O1090" s="206"/>
      <c r="P1090" s="206"/>
      <c r="Q1090" s="206"/>
      <c r="R1090" s="206"/>
      <c r="S1090" s="206"/>
      <c r="T1090" s="207"/>
      <c r="AT1090" s="208" t="s">
        <v>231</v>
      </c>
      <c r="AU1090" s="208" t="s">
        <v>85</v>
      </c>
      <c r="AV1090" s="12" t="s">
        <v>85</v>
      </c>
      <c r="AW1090" s="12" t="s">
        <v>33</v>
      </c>
      <c r="AX1090" s="12" t="s">
        <v>78</v>
      </c>
      <c r="AY1090" s="208" t="s">
        <v>223</v>
      </c>
    </row>
    <row r="1091" spans="1:65" s="13" customFormat="1" ht="11.25">
      <c r="B1091" s="209"/>
      <c r="C1091" s="210"/>
      <c r="D1091" s="200" t="s">
        <v>231</v>
      </c>
      <c r="E1091" s="211" t="s">
        <v>1</v>
      </c>
      <c r="F1091" s="212" t="s">
        <v>1483</v>
      </c>
      <c r="G1091" s="210"/>
      <c r="H1091" s="213">
        <v>9.91</v>
      </c>
      <c r="I1091" s="214"/>
      <c r="J1091" s="210"/>
      <c r="K1091" s="210"/>
      <c r="L1091" s="215"/>
      <c r="M1091" s="216"/>
      <c r="N1091" s="217"/>
      <c r="O1091" s="217"/>
      <c r="P1091" s="217"/>
      <c r="Q1091" s="217"/>
      <c r="R1091" s="217"/>
      <c r="S1091" s="217"/>
      <c r="T1091" s="218"/>
      <c r="AT1091" s="219" t="s">
        <v>231</v>
      </c>
      <c r="AU1091" s="219" t="s">
        <v>85</v>
      </c>
      <c r="AV1091" s="13" t="s">
        <v>87</v>
      </c>
      <c r="AW1091" s="13" t="s">
        <v>33</v>
      </c>
      <c r="AX1091" s="13" t="s">
        <v>78</v>
      </c>
      <c r="AY1091" s="219" t="s">
        <v>223</v>
      </c>
    </row>
    <row r="1092" spans="1:65" s="14" customFormat="1" ht="11.25">
      <c r="B1092" s="220"/>
      <c r="C1092" s="221"/>
      <c r="D1092" s="200" t="s">
        <v>231</v>
      </c>
      <c r="E1092" s="222" t="s">
        <v>1</v>
      </c>
      <c r="F1092" s="223" t="s">
        <v>237</v>
      </c>
      <c r="G1092" s="221"/>
      <c r="H1092" s="224">
        <v>63.66</v>
      </c>
      <c r="I1092" s="225"/>
      <c r="J1092" s="221"/>
      <c r="K1092" s="221"/>
      <c r="L1092" s="226"/>
      <c r="M1092" s="227"/>
      <c r="N1092" s="228"/>
      <c r="O1092" s="228"/>
      <c r="P1092" s="228"/>
      <c r="Q1092" s="228"/>
      <c r="R1092" s="228"/>
      <c r="S1092" s="228"/>
      <c r="T1092" s="229"/>
      <c r="AT1092" s="230" t="s">
        <v>231</v>
      </c>
      <c r="AU1092" s="230" t="s">
        <v>85</v>
      </c>
      <c r="AV1092" s="14" t="s">
        <v>229</v>
      </c>
      <c r="AW1092" s="14" t="s">
        <v>33</v>
      </c>
      <c r="AX1092" s="14" t="s">
        <v>85</v>
      </c>
      <c r="AY1092" s="230" t="s">
        <v>223</v>
      </c>
    </row>
    <row r="1093" spans="1:65" s="2" customFormat="1" ht="16.5" customHeight="1">
      <c r="A1093" s="34"/>
      <c r="B1093" s="35"/>
      <c r="C1093" s="185" t="s">
        <v>1484</v>
      </c>
      <c r="D1093" s="185" t="s">
        <v>224</v>
      </c>
      <c r="E1093" s="186" t="s">
        <v>1485</v>
      </c>
      <c r="F1093" s="187" t="s">
        <v>1486</v>
      </c>
      <c r="G1093" s="188" t="s">
        <v>146</v>
      </c>
      <c r="H1093" s="189">
        <v>72.7</v>
      </c>
      <c r="I1093" s="190"/>
      <c r="J1093" s="191">
        <f>ROUND(I1093*H1093,2)</f>
        <v>0</v>
      </c>
      <c r="K1093" s="187" t="s">
        <v>228</v>
      </c>
      <c r="L1093" s="39"/>
      <c r="M1093" s="192" t="s">
        <v>1</v>
      </c>
      <c r="N1093" s="193" t="s">
        <v>43</v>
      </c>
      <c r="O1093" s="71"/>
      <c r="P1093" s="194">
        <f>O1093*H1093</f>
        <v>0</v>
      </c>
      <c r="Q1093" s="194">
        <v>2.9999999999999997E-4</v>
      </c>
      <c r="R1093" s="194">
        <f>Q1093*H1093</f>
        <v>2.181E-2</v>
      </c>
      <c r="S1093" s="194">
        <v>0</v>
      </c>
      <c r="T1093" s="195">
        <f>S1093*H1093</f>
        <v>0</v>
      </c>
      <c r="U1093" s="34"/>
      <c r="V1093" s="34"/>
      <c r="W1093" s="34"/>
      <c r="X1093" s="34"/>
      <c r="Y1093" s="34"/>
      <c r="Z1093" s="34"/>
      <c r="AA1093" s="34"/>
      <c r="AB1093" s="34"/>
      <c r="AC1093" s="34"/>
      <c r="AD1093" s="34"/>
      <c r="AE1093" s="34"/>
      <c r="AR1093" s="196" t="s">
        <v>318</v>
      </c>
      <c r="AT1093" s="196" t="s">
        <v>224</v>
      </c>
      <c r="AU1093" s="196" t="s">
        <v>85</v>
      </c>
      <c r="AY1093" s="17" t="s">
        <v>223</v>
      </c>
      <c r="BE1093" s="197">
        <f>IF(N1093="základní",J1093,0)</f>
        <v>0</v>
      </c>
      <c r="BF1093" s="197">
        <f>IF(N1093="snížená",J1093,0)</f>
        <v>0</v>
      </c>
      <c r="BG1093" s="197">
        <f>IF(N1093="zákl. přenesená",J1093,0)</f>
        <v>0</v>
      </c>
      <c r="BH1093" s="197">
        <f>IF(N1093="sníž. přenesená",J1093,0)</f>
        <v>0</v>
      </c>
      <c r="BI1093" s="197">
        <f>IF(N1093="nulová",J1093,0)</f>
        <v>0</v>
      </c>
      <c r="BJ1093" s="17" t="s">
        <v>85</v>
      </c>
      <c r="BK1093" s="197">
        <f>ROUND(I1093*H1093,2)</f>
        <v>0</v>
      </c>
      <c r="BL1093" s="17" t="s">
        <v>318</v>
      </c>
      <c r="BM1093" s="196" t="s">
        <v>1487</v>
      </c>
    </row>
    <row r="1094" spans="1:65" s="13" customFormat="1" ht="11.25">
      <c r="B1094" s="209"/>
      <c r="C1094" s="210"/>
      <c r="D1094" s="200" t="s">
        <v>231</v>
      </c>
      <c r="E1094" s="211" t="s">
        <v>1</v>
      </c>
      <c r="F1094" s="212" t="s">
        <v>161</v>
      </c>
      <c r="G1094" s="210"/>
      <c r="H1094" s="213">
        <v>72.7</v>
      </c>
      <c r="I1094" s="214"/>
      <c r="J1094" s="210"/>
      <c r="K1094" s="210"/>
      <c r="L1094" s="215"/>
      <c r="M1094" s="216"/>
      <c r="N1094" s="217"/>
      <c r="O1094" s="217"/>
      <c r="P1094" s="217"/>
      <c r="Q1094" s="217"/>
      <c r="R1094" s="217"/>
      <c r="S1094" s="217"/>
      <c r="T1094" s="218"/>
      <c r="AT1094" s="219" t="s">
        <v>231</v>
      </c>
      <c r="AU1094" s="219" t="s">
        <v>85</v>
      </c>
      <c r="AV1094" s="13" t="s">
        <v>87</v>
      </c>
      <c r="AW1094" s="13" t="s">
        <v>33</v>
      </c>
      <c r="AX1094" s="13" t="s">
        <v>85</v>
      </c>
      <c r="AY1094" s="219" t="s">
        <v>223</v>
      </c>
    </row>
    <row r="1095" spans="1:65" s="2" customFormat="1" ht="16.5" customHeight="1">
      <c r="A1095" s="34"/>
      <c r="B1095" s="35"/>
      <c r="C1095" s="231" t="s">
        <v>1488</v>
      </c>
      <c r="D1095" s="231" t="s">
        <v>268</v>
      </c>
      <c r="E1095" s="232" t="s">
        <v>1489</v>
      </c>
      <c r="F1095" s="233" t="s">
        <v>1490</v>
      </c>
      <c r="G1095" s="234" t="s">
        <v>146</v>
      </c>
      <c r="H1095" s="235">
        <v>79.97</v>
      </c>
      <c r="I1095" s="236"/>
      <c r="J1095" s="237">
        <f>ROUND(I1095*H1095,2)</f>
        <v>0</v>
      </c>
      <c r="K1095" s="233" t="s">
        <v>228</v>
      </c>
      <c r="L1095" s="238"/>
      <c r="M1095" s="239" t="s">
        <v>1</v>
      </c>
      <c r="N1095" s="240" t="s">
        <v>43</v>
      </c>
      <c r="O1095" s="71"/>
      <c r="P1095" s="194">
        <f>O1095*H1095</f>
        <v>0</v>
      </c>
      <c r="Q1095" s="194">
        <v>2.8300000000000001E-3</v>
      </c>
      <c r="R1095" s="194">
        <f>Q1095*H1095</f>
        <v>0.22631509999999999</v>
      </c>
      <c r="S1095" s="194">
        <v>0</v>
      </c>
      <c r="T1095" s="195">
        <f>S1095*H1095</f>
        <v>0</v>
      </c>
      <c r="U1095" s="34"/>
      <c r="V1095" s="34"/>
      <c r="W1095" s="34"/>
      <c r="X1095" s="34"/>
      <c r="Y1095" s="34"/>
      <c r="Z1095" s="34"/>
      <c r="AA1095" s="34"/>
      <c r="AB1095" s="34"/>
      <c r="AC1095" s="34"/>
      <c r="AD1095" s="34"/>
      <c r="AE1095" s="34"/>
      <c r="AR1095" s="196" t="s">
        <v>482</v>
      </c>
      <c r="AT1095" s="196" t="s">
        <v>268</v>
      </c>
      <c r="AU1095" s="196" t="s">
        <v>85</v>
      </c>
      <c r="AY1095" s="17" t="s">
        <v>223</v>
      </c>
      <c r="BE1095" s="197">
        <f>IF(N1095="základní",J1095,0)</f>
        <v>0</v>
      </c>
      <c r="BF1095" s="197">
        <f>IF(N1095="snížená",J1095,0)</f>
        <v>0</v>
      </c>
      <c r="BG1095" s="197">
        <f>IF(N1095="zákl. přenesená",J1095,0)</f>
        <v>0</v>
      </c>
      <c r="BH1095" s="197">
        <f>IF(N1095="sníž. přenesená",J1095,0)</f>
        <v>0</v>
      </c>
      <c r="BI1095" s="197">
        <f>IF(N1095="nulová",J1095,0)</f>
        <v>0</v>
      </c>
      <c r="BJ1095" s="17" t="s">
        <v>85</v>
      </c>
      <c r="BK1095" s="197">
        <f>ROUND(I1095*H1095,2)</f>
        <v>0</v>
      </c>
      <c r="BL1095" s="17" t="s">
        <v>318</v>
      </c>
      <c r="BM1095" s="196" t="s">
        <v>1491</v>
      </c>
    </row>
    <row r="1096" spans="1:65" s="13" customFormat="1" ht="11.25">
      <c r="B1096" s="209"/>
      <c r="C1096" s="210"/>
      <c r="D1096" s="200" t="s">
        <v>231</v>
      </c>
      <c r="E1096" s="211" t="s">
        <v>1</v>
      </c>
      <c r="F1096" s="212" t="s">
        <v>161</v>
      </c>
      <c r="G1096" s="210"/>
      <c r="H1096" s="213">
        <v>72.7</v>
      </c>
      <c r="I1096" s="214"/>
      <c r="J1096" s="210"/>
      <c r="K1096" s="210"/>
      <c r="L1096" s="215"/>
      <c r="M1096" s="216"/>
      <c r="N1096" s="217"/>
      <c r="O1096" s="217"/>
      <c r="P1096" s="217"/>
      <c r="Q1096" s="217"/>
      <c r="R1096" s="217"/>
      <c r="S1096" s="217"/>
      <c r="T1096" s="218"/>
      <c r="AT1096" s="219" t="s">
        <v>231</v>
      </c>
      <c r="AU1096" s="219" t="s">
        <v>85</v>
      </c>
      <c r="AV1096" s="13" t="s">
        <v>87</v>
      </c>
      <c r="AW1096" s="13" t="s">
        <v>33</v>
      </c>
      <c r="AX1096" s="13" t="s">
        <v>85</v>
      </c>
      <c r="AY1096" s="219" t="s">
        <v>223</v>
      </c>
    </row>
    <row r="1097" spans="1:65" s="13" customFormat="1" ht="11.25">
      <c r="B1097" s="209"/>
      <c r="C1097" s="210"/>
      <c r="D1097" s="200" t="s">
        <v>231</v>
      </c>
      <c r="E1097" s="210"/>
      <c r="F1097" s="212" t="s">
        <v>1492</v>
      </c>
      <c r="G1097" s="210"/>
      <c r="H1097" s="213">
        <v>79.97</v>
      </c>
      <c r="I1097" s="214"/>
      <c r="J1097" s="210"/>
      <c r="K1097" s="210"/>
      <c r="L1097" s="215"/>
      <c r="M1097" s="216"/>
      <c r="N1097" s="217"/>
      <c r="O1097" s="217"/>
      <c r="P1097" s="217"/>
      <c r="Q1097" s="217"/>
      <c r="R1097" s="217"/>
      <c r="S1097" s="217"/>
      <c r="T1097" s="218"/>
      <c r="AT1097" s="219" t="s">
        <v>231</v>
      </c>
      <c r="AU1097" s="219" t="s">
        <v>85</v>
      </c>
      <c r="AV1097" s="13" t="s">
        <v>87</v>
      </c>
      <c r="AW1097" s="13" t="s">
        <v>4</v>
      </c>
      <c r="AX1097" s="13" t="s">
        <v>85</v>
      </c>
      <c r="AY1097" s="219" t="s">
        <v>223</v>
      </c>
    </row>
    <row r="1098" spans="1:65" s="2" customFormat="1" ht="24.2" customHeight="1">
      <c r="A1098" s="34"/>
      <c r="B1098" s="35"/>
      <c r="C1098" s="185" t="s">
        <v>1493</v>
      </c>
      <c r="D1098" s="185" t="s">
        <v>224</v>
      </c>
      <c r="E1098" s="186" t="s">
        <v>1494</v>
      </c>
      <c r="F1098" s="187" t="s">
        <v>1495</v>
      </c>
      <c r="G1098" s="188" t="s">
        <v>874</v>
      </c>
      <c r="H1098" s="256"/>
      <c r="I1098" s="190"/>
      <c r="J1098" s="191">
        <f>ROUND(I1098*H1098,2)</f>
        <v>0</v>
      </c>
      <c r="K1098" s="187" t="s">
        <v>228</v>
      </c>
      <c r="L1098" s="39"/>
      <c r="M1098" s="192" t="s">
        <v>1</v>
      </c>
      <c r="N1098" s="193" t="s">
        <v>43</v>
      </c>
      <c r="O1098" s="71"/>
      <c r="P1098" s="194">
        <f>O1098*H1098</f>
        <v>0</v>
      </c>
      <c r="Q1098" s="194">
        <v>0</v>
      </c>
      <c r="R1098" s="194">
        <f>Q1098*H1098</f>
        <v>0</v>
      </c>
      <c r="S1098" s="194">
        <v>0</v>
      </c>
      <c r="T1098" s="195">
        <f>S1098*H1098</f>
        <v>0</v>
      </c>
      <c r="U1098" s="34"/>
      <c r="V1098" s="34"/>
      <c r="W1098" s="34"/>
      <c r="X1098" s="34"/>
      <c r="Y1098" s="34"/>
      <c r="Z1098" s="34"/>
      <c r="AA1098" s="34"/>
      <c r="AB1098" s="34"/>
      <c r="AC1098" s="34"/>
      <c r="AD1098" s="34"/>
      <c r="AE1098" s="34"/>
      <c r="AR1098" s="196" t="s">
        <v>318</v>
      </c>
      <c r="AT1098" s="196" t="s">
        <v>224</v>
      </c>
      <c r="AU1098" s="196" t="s">
        <v>85</v>
      </c>
      <c r="AY1098" s="17" t="s">
        <v>223</v>
      </c>
      <c r="BE1098" s="197">
        <f>IF(N1098="základní",J1098,0)</f>
        <v>0</v>
      </c>
      <c r="BF1098" s="197">
        <f>IF(N1098="snížená",J1098,0)</f>
        <v>0</v>
      </c>
      <c r="BG1098" s="197">
        <f>IF(N1098="zákl. přenesená",J1098,0)</f>
        <v>0</v>
      </c>
      <c r="BH1098" s="197">
        <f>IF(N1098="sníž. přenesená",J1098,0)</f>
        <v>0</v>
      </c>
      <c r="BI1098" s="197">
        <f>IF(N1098="nulová",J1098,0)</f>
        <v>0</v>
      </c>
      <c r="BJ1098" s="17" t="s">
        <v>85</v>
      </c>
      <c r="BK1098" s="197">
        <f>ROUND(I1098*H1098,2)</f>
        <v>0</v>
      </c>
      <c r="BL1098" s="17" t="s">
        <v>318</v>
      </c>
      <c r="BM1098" s="196" t="s">
        <v>1496</v>
      </c>
    </row>
    <row r="1099" spans="1:65" s="11" customFormat="1" ht="25.9" customHeight="1">
      <c r="B1099" s="171"/>
      <c r="C1099" s="172"/>
      <c r="D1099" s="173" t="s">
        <v>77</v>
      </c>
      <c r="E1099" s="174" t="s">
        <v>1497</v>
      </c>
      <c r="F1099" s="174" t="s">
        <v>1498</v>
      </c>
      <c r="G1099" s="172"/>
      <c r="H1099" s="172"/>
      <c r="I1099" s="175"/>
      <c r="J1099" s="176">
        <f>BK1099</f>
        <v>0</v>
      </c>
      <c r="K1099" s="172"/>
      <c r="L1099" s="177"/>
      <c r="M1099" s="178"/>
      <c r="N1099" s="179"/>
      <c r="O1099" s="179"/>
      <c r="P1099" s="180">
        <f>SUM(P1100:P1125)</f>
        <v>0</v>
      </c>
      <c r="Q1099" s="179"/>
      <c r="R1099" s="180">
        <f>SUM(R1100:R1125)</f>
        <v>3.1796354</v>
      </c>
      <c r="S1099" s="179"/>
      <c r="T1099" s="181">
        <f>SUM(T1100:T1125)</f>
        <v>0</v>
      </c>
      <c r="AR1099" s="182" t="s">
        <v>87</v>
      </c>
      <c r="AT1099" s="183" t="s">
        <v>77</v>
      </c>
      <c r="AU1099" s="183" t="s">
        <v>78</v>
      </c>
      <c r="AY1099" s="182" t="s">
        <v>223</v>
      </c>
      <c r="BK1099" s="184">
        <f>SUM(BK1100:BK1125)</f>
        <v>0</v>
      </c>
    </row>
    <row r="1100" spans="1:65" s="2" customFormat="1" ht="24.2" customHeight="1">
      <c r="A1100" s="34"/>
      <c r="B1100" s="35"/>
      <c r="C1100" s="185" t="s">
        <v>1499</v>
      </c>
      <c r="D1100" s="185" t="s">
        <v>224</v>
      </c>
      <c r="E1100" s="186" t="s">
        <v>1500</v>
      </c>
      <c r="F1100" s="187" t="s">
        <v>1501</v>
      </c>
      <c r="G1100" s="188" t="s">
        <v>146</v>
      </c>
      <c r="H1100" s="189">
        <v>161.797</v>
      </c>
      <c r="I1100" s="190"/>
      <c r="J1100" s="191">
        <f>ROUND(I1100*H1100,2)</f>
        <v>0</v>
      </c>
      <c r="K1100" s="187" t="s">
        <v>228</v>
      </c>
      <c r="L1100" s="39"/>
      <c r="M1100" s="192" t="s">
        <v>1</v>
      </c>
      <c r="N1100" s="193" t="s">
        <v>43</v>
      </c>
      <c r="O1100" s="71"/>
      <c r="P1100" s="194">
        <f>O1100*H1100</f>
        <v>0</v>
      </c>
      <c r="Q1100" s="194">
        <v>1.5E-3</v>
      </c>
      <c r="R1100" s="194">
        <f>Q1100*H1100</f>
        <v>0.24269550000000001</v>
      </c>
      <c r="S1100" s="194">
        <v>0</v>
      </c>
      <c r="T1100" s="195">
        <f>S1100*H1100</f>
        <v>0</v>
      </c>
      <c r="U1100" s="34"/>
      <c r="V1100" s="34"/>
      <c r="W1100" s="34"/>
      <c r="X1100" s="34"/>
      <c r="Y1100" s="34"/>
      <c r="Z1100" s="34"/>
      <c r="AA1100" s="34"/>
      <c r="AB1100" s="34"/>
      <c r="AC1100" s="34"/>
      <c r="AD1100" s="34"/>
      <c r="AE1100" s="34"/>
      <c r="AR1100" s="196" t="s">
        <v>318</v>
      </c>
      <c r="AT1100" s="196" t="s">
        <v>224</v>
      </c>
      <c r="AU1100" s="196" t="s">
        <v>85</v>
      </c>
      <c r="AY1100" s="17" t="s">
        <v>223</v>
      </c>
      <c r="BE1100" s="197">
        <f>IF(N1100="základní",J1100,0)</f>
        <v>0</v>
      </c>
      <c r="BF1100" s="197">
        <f>IF(N1100="snížená",J1100,0)</f>
        <v>0</v>
      </c>
      <c r="BG1100" s="197">
        <f>IF(N1100="zákl. přenesená",J1100,0)</f>
        <v>0</v>
      </c>
      <c r="BH1100" s="197">
        <f>IF(N1100="sníž. přenesená",J1100,0)</f>
        <v>0</v>
      </c>
      <c r="BI1100" s="197">
        <f>IF(N1100="nulová",J1100,0)</f>
        <v>0</v>
      </c>
      <c r="BJ1100" s="17" t="s">
        <v>85</v>
      </c>
      <c r="BK1100" s="197">
        <f>ROUND(I1100*H1100,2)</f>
        <v>0</v>
      </c>
      <c r="BL1100" s="17" t="s">
        <v>318</v>
      </c>
      <c r="BM1100" s="196" t="s">
        <v>1502</v>
      </c>
    </row>
    <row r="1101" spans="1:65" s="12" customFormat="1" ht="11.25">
      <c r="B1101" s="198"/>
      <c r="C1101" s="199"/>
      <c r="D1101" s="200" t="s">
        <v>231</v>
      </c>
      <c r="E1101" s="201" t="s">
        <v>1</v>
      </c>
      <c r="F1101" s="202" t="s">
        <v>429</v>
      </c>
      <c r="G1101" s="199"/>
      <c r="H1101" s="201" t="s">
        <v>1</v>
      </c>
      <c r="I1101" s="203"/>
      <c r="J1101" s="199"/>
      <c r="K1101" s="199"/>
      <c r="L1101" s="204"/>
      <c r="M1101" s="205"/>
      <c r="N1101" s="206"/>
      <c r="O1101" s="206"/>
      <c r="P1101" s="206"/>
      <c r="Q1101" s="206"/>
      <c r="R1101" s="206"/>
      <c r="S1101" s="206"/>
      <c r="T1101" s="207"/>
      <c r="AT1101" s="208" t="s">
        <v>231</v>
      </c>
      <c r="AU1101" s="208" t="s">
        <v>85</v>
      </c>
      <c r="AV1101" s="12" t="s">
        <v>85</v>
      </c>
      <c r="AW1101" s="12" t="s">
        <v>33</v>
      </c>
      <c r="AX1101" s="12" t="s">
        <v>78</v>
      </c>
      <c r="AY1101" s="208" t="s">
        <v>223</v>
      </c>
    </row>
    <row r="1102" spans="1:65" s="13" customFormat="1" ht="11.25">
      <c r="B1102" s="209"/>
      <c r="C1102" s="210"/>
      <c r="D1102" s="200" t="s">
        <v>231</v>
      </c>
      <c r="E1102" s="211" t="s">
        <v>1</v>
      </c>
      <c r="F1102" s="212" t="s">
        <v>1503</v>
      </c>
      <c r="G1102" s="210"/>
      <c r="H1102" s="213">
        <v>41.26</v>
      </c>
      <c r="I1102" s="214"/>
      <c r="J1102" s="210"/>
      <c r="K1102" s="210"/>
      <c r="L1102" s="215"/>
      <c r="M1102" s="216"/>
      <c r="N1102" s="217"/>
      <c r="O1102" s="217"/>
      <c r="P1102" s="217"/>
      <c r="Q1102" s="217"/>
      <c r="R1102" s="217"/>
      <c r="S1102" s="217"/>
      <c r="T1102" s="218"/>
      <c r="AT1102" s="219" t="s">
        <v>231</v>
      </c>
      <c r="AU1102" s="219" t="s">
        <v>85</v>
      </c>
      <c r="AV1102" s="13" t="s">
        <v>87</v>
      </c>
      <c r="AW1102" s="13" t="s">
        <v>33</v>
      </c>
      <c r="AX1102" s="13" t="s">
        <v>78</v>
      </c>
      <c r="AY1102" s="219" t="s">
        <v>223</v>
      </c>
    </row>
    <row r="1103" spans="1:65" s="12" customFormat="1" ht="11.25">
      <c r="B1103" s="198"/>
      <c r="C1103" s="199"/>
      <c r="D1103" s="200" t="s">
        <v>231</v>
      </c>
      <c r="E1103" s="201" t="s">
        <v>1</v>
      </c>
      <c r="F1103" s="202" t="s">
        <v>436</v>
      </c>
      <c r="G1103" s="199"/>
      <c r="H1103" s="201" t="s">
        <v>1</v>
      </c>
      <c r="I1103" s="203"/>
      <c r="J1103" s="199"/>
      <c r="K1103" s="199"/>
      <c r="L1103" s="204"/>
      <c r="M1103" s="205"/>
      <c r="N1103" s="206"/>
      <c r="O1103" s="206"/>
      <c r="P1103" s="206"/>
      <c r="Q1103" s="206"/>
      <c r="R1103" s="206"/>
      <c r="S1103" s="206"/>
      <c r="T1103" s="207"/>
      <c r="AT1103" s="208" t="s">
        <v>231</v>
      </c>
      <c r="AU1103" s="208" t="s">
        <v>85</v>
      </c>
      <c r="AV1103" s="12" t="s">
        <v>85</v>
      </c>
      <c r="AW1103" s="12" t="s">
        <v>33</v>
      </c>
      <c r="AX1103" s="12" t="s">
        <v>78</v>
      </c>
      <c r="AY1103" s="208" t="s">
        <v>223</v>
      </c>
    </row>
    <row r="1104" spans="1:65" s="13" customFormat="1" ht="22.5">
      <c r="B1104" s="209"/>
      <c r="C1104" s="210"/>
      <c r="D1104" s="200" t="s">
        <v>231</v>
      </c>
      <c r="E1104" s="211" t="s">
        <v>1</v>
      </c>
      <c r="F1104" s="212" t="s">
        <v>1504</v>
      </c>
      <c r="G1104" s="210"/>
      <c r="H1104" s="213">
        <v>23.731999999999999</v>
      </c>
      <c r="I1104" s="214"/>
      <c r="J1104" s="210"/>
      <c r="K1104" s="210"/>
      <c r="L1104" s="215"/>
      <c r="M1104" s="216"/>
      <c r="N1104" s="217"/>
      <c r="O1104" s="217"/>
      <c r="P1104" s="217"/>
      <c r="Q1104" s="217"/>
      <c r="R1104" s="217"/>
      <c r="S1104" s="217"/>
      <c r="T1104" s="218"/>
      <c r="AT1104" s="219" t="s">
        <v>231</v>
      </c>
      <c r="AU1104" s="219" t="s">
        <v>85</v>
      </c>
      <c r="AV1104" s="13" t="s">
        <v>87</v>
      </c>
      <c r="AW1104" s="13" t="s">
        <v>33</v>
      </c>
      <c r="AX1104" s="13" t="s">
        <v>78</v>
      </c>
      <c r="AY1104" s="219" t="s">
        <v>223</v>
      </c>
    </row>
    <row r="1105" spans="1:65" s="12" customFormat="1" ht="11.25">
      <c r="B1105" s="198"/>
      <c r="C1105" s="199"/>
      <c r="D1105" s="200" t="s">
        <v>231</v>
      </c>
      <c r="E1105" s="201" t="s">
        <v>1</v>
      </c>
      <c r="F1105" s="202" t="s">
        <v>442</v>
      </c>
      <c r="G1105" s="199"/>
      <c r="H1105" s="201" t="s">
        <v>1</v>
      </c>
      <c r="I1105" s="203"/>
      <c r="J1105" s="199"/>
      <c r="K1105" s="199"/>
      <c r="L1105" s="204"/>
      <c r="M1105" s="205"/>
      <c r="N1105" s="206"/>
      <c r="O1105" s="206"/>
      <c r="P1105" s="206"/>
      <c r="Q1105" s="206"/>
      <c r="R1105" s="206"/>
      <c r="S1105" s="206"/>
      <c r="T1105" s="207"/>
      <c r="AT1105" s="208" t="s">
        <v>231</v>
      </c>
      <c r="AU1105" s="208" t="s">
        <v>85</v>
      </c>
      <c r="AV1105" s="12" t="s">
        <v>85</v>
      </c>
      <c r="AW1105" s="12" t="s">
        <v>33</v>
      </c>
      <c r="AX1105" s="12" t="s">
        <v>78</v>
      </c>
      <c r="AY1105" s="208" t="s">
        <v>223</v>
      </c>
    </row>
    <row r="1106" spans="1:65" s="13" customFormat="1" ht="11.25">
      <c r="B1106" s="209"/>
      <c r="C1106" s="210"/>
      <c r="D1106" s="200" t="s">
        <v>231</v>
      </c>
      <c r="E1106" s="211" t="s">
        <v>1</v>
      </c>
      <c r="F1106" s="212" t="s">
        <v>1505</v>
      </c>
      <c r="G1106" s="210"/>
      <c r="H1106" s="213">
        <v>11.337</v>
      </c>
      <c r="I1106" s="214"/>
      <c r="J1106" s="210"/>
      <c r="K1106" s="210"/>
      <c r="L1106" s="215"/>
      <c r="M1106" s="216"/>
      <c r="N1106" s="217"/>
      <c r="O1106" s="217"/>
      <c r="P1106" s="217"/>
      <c r="Q1106" s="217"/>
      <c r="R1106" s="217"/>
      <c r="S1106" s="217"/>
      <c r="T1106" s="218"/>
      <c r="AT1106" s="219" t="s">
        <v>231</v>
      </c>
      <c r="AU1106" s="219" t="s">
        <v>85</v>
      </c>
      <c r="AV1106" s="13" t="s">
        <v>87</v>
      </c>
      <c r="AW1106" s="13" t="s">
        <v>33</v>
      </c>
      <c r="AX1106" s="13" t="s">
        <v>78</v>
      </c>
      <c r="AY1106" s="219" t="s">
        <v>223</v>
      </c>
    </row>
    <row r="1107" spans="1:65" s="12" customFormat="1" ht="11.25">
      <c r="B1107" s="198"/>
      <c r="C1107" s="199"/>
      <c r="D1107" s="200" t="s">
        <v>231</v>
      </c>
      <c r="E1107" s="201" t="s">
        <v>1</v>
      </c>
      <c r="F1107" s="202" t="s">
        <v>440</v>
      </c>
      <c r="G1107" s="199"/>
      <c r="H1107" s="201" t="s">
        <v>1</v>
      </c>
      <c r="I1107" s="203"/>
      <c r="J1107" s="199"/>
      <c r="K1107" s="199"/>
      <c r="L1107" s="204"/>
      <c r="M1107" s="205"/>
      <c r="N1107" s="206"/>
      <c r="O1107" s="206"/>
      <c r="P1107" s="206"/>
      <c r="Q1107" s="206"/>
      <c r="R1107" s="206"/>
      <c r="S1107" s="206"/>
      <c r="T1107" s="207"/>
      <c r="AT1107" s="208" t="s">
        <v>231</v>
      </c>
      <c r="AU1107" s="208" t="s">
        <v>85</v>
      </c>
      <c r="AV1107" s="12" t="s">
        <v>85</v>
      </c>
      <c r="AW1107" s="12" t="s">
        <v>33</v>
      </c>
      <c r="AX1107" s="12" t="s">
        <v>78</v>
      </c>
      <c r="AY1107" s="208" t="s">
        <v>223</v>
      </c>
    </row>
    <row r="1108" spans="1:65" s="13" customFormat="1" ht="11.25">
      <c r="B1108" s="209"/>
      <c r="C1108" s="210"/>
      <c r="D1108" s="200" t="s">
        <v>231</v>
      </c>
      <c r="E1108" s="211" t="s">
        <v>1</v>
      </c>
      <c r="F1108" s="212" t="s">
        <v>1506</v>
      </c>
      <c r="G1108" s="210"/>
      <c r="H1108" s="213">
        <v>11.007</v>
      </c>
      <c r="I1108" s="214"/>
      <c r="J1108" s="210"/>
      <c r="K1108" s="210"/>
      <c r="L1108" s="215"/>
      <c r="M1108" s="216"/>
      <c r="N1108" s="217"/>
      <c r="O1108" s="217"/>
      <c r="P1108" s="217"/>
      <c r="Q1108" s="217"/>
      <c r="R1108" s="217"/>
      <c r="S1108" s="217"/>
      <c r="T1108" s="218"/>
      <c r="AT1108" s="219" t="s">
        <v>231</v>
      </c>
      <c r="AU1108" s="219" t="s">
        <v>85</v>
      </c>
      <c r="AV1108" s="13" t="s">
        <v>87</v>
      </c>
      <c r="AW1108" s="13" t="s">
        <v>33</v>
      </c>
      <c r="AX1108" s="13" t="s">
        <v>78</v>
      </c>
      <c r="AY1108" s="219" t="s">
        <v>223</v>
      </c>
    </row>
    <row r="1109" spans="1:65" s="12" customFormat="1" ht="11.25">
      <c r="B1109" s="198"/>
      <c r="C1109" s="199"/>
      <c r="D1109" s="200" t="s">
        <v>231</v>
      </c>
      <c r="E1109" s="201" t="s">
        <v>1</v>
      </c>
      <c r="F1109" s="202" t="s">
        <v>446</v>
      </c>
      <c r="G1109" s="199"/>
      <c r="H1109" s="201" t="s">
        <v>1</v>
      </c>
      <c r="I1109" s="203"/>
      <c r="J1109" s="199"/>
      <c r="K1109" s="199"/>
      <c r="L1109" s="204"/>
      <c r="M1109" s="205"/>
      <c r="N1109" s="206"/>
      <c r="O1109" s="206"/>
      <c r="P1109" s="206"/>
      <c r="Q1109" s="206"/>
      <c r="R1109" s="206"/>
      <c r="S1109" s="206"/>
      <c r="T1109" s="207"/>
      <c r="AT1109" s="208" t="s">
        <v>231</v>
      </c>
      <c r="AU1109" s="208" t="s">
        <v>85</v>
      </c>
      <c r="AV1109" s="12" t="s">
        <v>85</v>
      </c>
      <c r="AW1109" s="12" t="s">
        <v>33</v>
      </c>
      <c r="AX1109" s="12" t="s">
        <v>78</v>
      </c>
      <c r="AY1109" s="208" t="s">
        <v>223</v>
      </c>
    </row>
    <row r="1110" spans="1:65" s="13" customFormat="1" ht="11.25">
      <c r="B1110" s="209"/>
      <c r="C1110" s="210"/>
      <c r="D1110" s="200" t="s">
        <v>231</v>
      </c>
      <c r="E1110" s="211" t="s">
        <v>1</v>
      </c>
      <c r="F1110" s="212" t="s">
        <v>1507</v>
      </c>
      <c r="G1110" s="210"/>
      <c r="H1110" s="213">
        <v>1.764</v>
      </c>
      <c r="I1110" s="214"/>
      <c r="J1110" s="210"/>
      <c r="K1110" s="210"/>
      <c r="L1110" s="215"/>
      <c r="M1110" s="216"/>
      <c r="N1110" s="217"/>
      <c r="O1110" s="217"/>
      <c r="P1110" s="217"/>
      <c r="Q1110" s="217"/>
      <c r="R1110" s="217"/>
      <c r="S1110" s="217"/>
      <c r="T1110" s="218"/>
      <c r="AT1110" s="219" t="s">
        <v>231</v>
      </c>
      <c r="AU1110" s="219" t="s">
        <v>85</v>
      </c>
      <c r="AV1110" s="13" t="s">
        <v>87</v>
      </c>
      <c r="AW1110" s="13" t="s">
        <v>33</v>
      </c>
      <c r="AX1110" s="13" t="s">
        <v>78</v>
      </c>
      <c r="AY1110" s="219" t="s">
        <v>223</v>
      </c>
    </row>
    <row r="1111" spans="1:65" s="12" customFormat="1" ht="11.25">
      <c r="B1111" s="198"/>
      <c r="C1111" s="199"/>
      <c r="D1111" s="200" t="s">
        <v>231</v>
      </c>
      <c r="E1111" s="201" t="s">
        <v>1</v>
      </c>
      <c r="F1111" s="202" t="s">
        <v>356</v>
      </c>
      <c r="G1111" s="199"/>
      <c r="H1111" s="201" t="s">
        <v>1</v>
      </c>
      <c r="I1111" s="203"/>
      <c r="J1111" s="199"/>
      <c r="K1111" s="199"/>
      <c r="L1111" s="204"/>
      <c r="M1111" s="205"/>
      <c r="N1111" s="206"/>
      <c r="O1111" s="206"/>
      <c r="P1111" s="206"/>
      <c r="Q1111" s="206"/>
      <c r="R1111" s="206"/>
      <c r="S1111" s="206"/>
      <c r="T1111" s="207"/>
      <c r="AT1111" s="208" t="s">
        <v>231</v>
      </c>
      <c r="AU1111" s="208" t="s">
        <v>85</v>
      </c>
      <c r="AV1111" s="12" t="s">
        <v>85</v>
      </c>
      <c r="AW1111" s="12" t="s">
        <v>33</v>
      </c>
      <c r="AX1111" s="12" t="s">
        <v>78</v>
      </c>
      <c r="AY1111" s="208" t="s">
        <v>223</v>
      </c>
    </row>
    <row r="1112" spans="1:65" s="13" customFormat="1" ht="11.25">
      <c r="B1112" s="209"/>
      <c r="C1112" s="210"/>
      <c r="D1112" s="200" t="s">
        <v>231</v>
      </c>
      <c r="E1112" s="211" t="s">
        <v>1</v>
      </c>
      <c r="F1112" s="212" t="s">
        <v>1508</v>
      </c>
      <c r="G1112" s="210"/>
      <c r="H1112" s="213">
        <v>11.805999999999999</v>
      </c>
      <c r="I1112" s="214"/>
      <c r="J1112" s="210"/>
      <c r="K1112" s="210"/>
      <c r="L1112" s="215"/>
      <c r="M1112" s="216"/>
      <c r="N1112" s="217"/>
      <c r="O1112" s="217"/>
      <c r="P1112" s="217"/>
      <c r="Q1112" s="217"/>
      <c r="R1112" s="217"/>
      <c r="S1112" s="217"/>
      <c r="T1112" s="218"/>
      <c r="AT1112" s="219" t="s">
        <v>231</v>
      </c>
      <c r="AU1112" s="219" t="s">
        <v>85</v>
      </c>
      <c r="AV1112" s="13" t="s">
        <v>87</v>
      </c>
      <c r="AW1112" s="13" t="s">
        <v>33</v>
      </c>
      <c r="AX1112" s="13" t="s">
        <v>78</v>
      </c>
      <c r="AY1112" s="219" t="s">
        <v>223</v>
      </c>
    </row>
    <row r="1113" spans="1:65" s="12" customFormat="1" ht="11.25">
      <c r="B1113" s="198"/>
      <c r="C1113" s="199"/>
      <c r="D1113" s="200" t="s">
        <v>231</v>
      </c>
      <c r="E1113" s="201" t="s">
        <v>1</v>
      </c>
      <c r="F1113" s="202" t="s">
        <v>461</v>
      </c>
      <c r="G1113" s="199"/>
      <c r="H1113" s="201" t="s">
        <v>1</v>
      </c>
      <c r="I1113" s="203"/>
      <c r="J1113" s="199"/>
      <c r="K1113" s="199"/>
      <c r="L1113" s="204"/>
      <c r="M1113" s="205"/>
      <c r="N1113" s="206"/>
      <c r="O1113" s="206"/>
      <c r="P1113" s="206"/>
      <c r="Q1113" s="206"/>
      <c r="R1113" s="206"/>
      <c r="S1113" s="206"/>
      <c r="T1113" s="207"/>
      <c r="AT1113" s="208" t="s">
        <v>231</v>
      </c>
      <c r="AU1113" s="208" t="s">
        <v>85</v>
      </c>
      <c r="AV1113" s="12" t="s">
        <v>85</v>
      </c>
      <c r="AW1113" s="12" t="s">
        <v>33</v>
      </c>
      <c r="AX1113" s="12" t="s">
        <v>78</v>
      </c>
      <c r="AY1113" s="208" t="s">
        <v>223</v>
      </c>
    </row>
    <row r="1114" spans="1:65" s="13" customFormat="1" ht="11.25">
      <c r="B1114" s="209"/>
      <c r="C1114" s="210"/>
      <c r="D1114" s="200" t="s">
        <v>231</v>
      </c>
      <c r="E1114" s="211" t="s">
        <v>1</v>
      </c>
      <c r="F1114" s="212" t="s">
        <v>1509</v>
      </c>
      <c r="G1114" s="210"/>
      <c r="H1114" s="213">
        <v>10.478999999999999</v>
      </c>
      <c r="I1114" s="214"/>
      <c r="J1114" s="210"/>
      <c r="K1114" s="210"/>
      <c r="L1114" s="215"/>
      <c r="M1114" s="216"/>
      <c r="N1114" s="217"/>
      <c r="O1114" s="217"/>
      <c r="P1114" s="217"/>
      <c r="Q1114" s="217"/>
      <c r="R1114" s="217"/>
      <c r="S1114" s="217"/>
      <c r="T1114" s="218"/>
      <c r="AT1114" s="219" t="s">
        <v>231</v>
      </c>
      <c r="AU1114" s="219" t="s">
        <v>85</v>
      </c>
      <c r="AV1114" s="13" t="s">
        <v>87</v>
      </c>
      <c r="AW1114" s="13" t="s">
        <v>33</v>
      </c>
      <c r="AX1114" s="13" t="s">
        <v>78</v>
      </c>
      <c r="AY1114" s="219" t="s">
        <v>223</v>
      </c>
    </row>
    <row r="1115" spans="1:65" s="12" customFormat="1" ht="11.25">
      <c r="B1115" s="198"/>
      <c r="C1115" s="199"/>
      <c r="D1115" s="200" t="s">
        <v>231</v>
      </c>
      <c r="E1115" s="201" t="s">
        <v>1</v>
      </c>
      <c r="F1115" s="202" t="s">
        <v>463</v>
      </c>
      <c r="G1115" s="199"/>
      <c r="H1115" s="201" t="s">
        <v>1</v>
      </c>
      <c r="I1115" s="203"/>
      <c r="J1115" s="199"/>
      <c r="K1115" s="199"/>
      <c r="L1115" s="204"/>
      <c r="M1115" s="205"/>
      <c r="N1115" s="206"/>
      <c r="O1115" s="206"/>
      <c r="P1115" s="206"/>
      <c r="Q1115" s="206"/>
      <c r="R1115" s="206"/>
      <c r="S1115" s="206"/>
      <c r="T1115" s="207"/>
      <c r="AT1115" s="208" t="s">
        <v>231</v>
      </c>
      <c r="AU1115" s="208" t="s">
        <v>85</v>
      </c>
      <c r="AV1115" s="12" t="s">
        <v>85</v>
      </c>
      <c r="AW1115" s="12" t="s">
        <v>33</v>
      </c>
      <c r="AX1115" s="12" t="s">
        <v>78</v>
      </c>
      <c r="AY1115" s="208" t="s">
        <v>223</v>
      </c>
    </row>
    <row r="1116" spans="1:65" s="13" customFormat="1" ht="11.25">
      <c r="B1116" s="209"/>
      <c r="C1116" s="210"/>
      <c r="D1116" s="200" t="s">
        <v>231</v>
      </c>
      <c r="E1116" s="211" t="s">
        <v>1</v>
      </c>
      <c r="F1116" s="212" t="s">
        <v>1510</v>
      </c>
      <c r="G1116" s="210"/>
      <c r="H1116" s="213">
        <v>9.9510000000000005</v>
      </c>
      <c r="I1116" s="214"/>
      <c r="J1116" s="210"/>
      <c r="K1116" s="210"/>
      <c r="L1116" s="215"/>
      <c r="M1116" s="216"/>
      <c r="N1116" s="217"/>
      <c r="O1116" s="217"/>
      <c r="P1116" s="217"/>
      <c r="Q1116" s="217"/>
      <c r="R1116" s="217"/>
      <c r="S1116" s="217"/>
      <c r="T1116" s="218"/>
      <c r="AT1116" s="219" t="s">
        <v>231</v>
      </c>
      <c r="AU1116" s="219" t="s">
        <v>85</v>
      </c>
      <c r="AV1116" s="13" t="s">
        <v>87</v>
      </c>
      <c r="AW1116" s="13" t="s">
        <v>33</v>
      </c>
      <c r="AX1116" s="13" t="s">
        <v>78</v>
      </c>
      <c r="AY1116" s="219" t="s">
        <v>223</v>
      </c>
    </row>
    <row r="1117" spans="1:65" s="12" customFormat="1" ht="11.25">
      <c r="B1117" s="198"/>
      <c r="C1117" s="199"/>
      <c r="D1117" s="200" t="s">
        <v>231</v>
      </c>
      <c r="E1117" s="201" t="s">
        <v>1</v>
      </c>
      <c r="F1117" s="202" t="s">
        <v>361</v>
      </c>
      <c r="G1117" s="199"/>
      <c r="H1117" s="201" t="s">
        <v>1</v>
      </c>
      <c r="I1117" s="203"/>
      <c r="J1117" s="199"/>
      <c r="K1117" s="199"/>
      <c r="L1117" s="204"/>
      <c r="M1117" s="205"/>
      <c r="N1117" s="206"/>
      <c r="O1117" s="206"/>
      <c r="P1117" s="206"/>
      <c r="Q1117" s="206"/>
      <c r="R1117" s="206"/>
      <c r="S1117" s="206"/>
      <c r="T1117" s="207"/>
      <c r="AT1117" s="208" t="s">
        <v>231</v>
      </c>
      <c r="AU1117" s="208" t="s">
        <v>85</v>
      </c>
      <c r="AV1117" s="12" t="s">
        <v>85</v>
      </c>
      <c r="AW1117" s="12" t="s">
        <v>33</v>
      </c>
      <c r="AX1117" s="12" t="s">
        <v>78</v>
      </c>
      <c r="AY1117" s="208" t="s">
        <v>223</v>
      </c>
    </row>
    <row r="1118" spans="1:65" s="13" customFormat="1" ht="11.25">
      <c r="B1118" s="209"/>
      <c r="C1118" s="210"/>
      <c r="D1118" s="200" t="s">
        <v>231</v>
      </c>
      <c r="E1118" s="211" t="s">
        <v>1</v>
      </c>
      <c r="F1118" s="212" t="s">
        <v>1511</v>
      </c>
      <c r="G1118" s="210"/>
      <c r="H1118" s="213">
        <v>40.460999999999999</v>
      </c>
      <c r="I1118" s="214"/>
      <c r="J1118" s="210"/>
      <c r="K1118" s="210"/>
      <c r="L1118" s="215"/>
      <c r="M1118" s="216"/>
      <c r="N1118" s="217"/>
      <c r="O1118" s="217"/>
      <c r="P1118" s="217"/>
      <c r="Q1118" s="217"/>
      <c r="R1118" s="217"/>
      <c r="S1118" s="217"/>
      <c r="T1118" s="218"/>
      <c r="AT1118" s="219" t="s">
        <v>231</v>
      </c>
      <c r="AU1118" s="219" t="s">
        <v>85</v>
      </c>
      <c r="AV1118" s="13" t="s">
        <v>87</v>
      </c>
      <c r="AW1118" s="13" t="s">
        <v>33</v>
      </c>
      <c r="AX1118" s="13" t="s">
        <v>78</v>
      </c>
      <c r="AY1118" s="219" t="s">
        <v>223</v>
      </c>
    </row>
    <row r="1119" spans="1:65" s="14" customFormat="1" ht="11.25">
      <c r="B1119" s="220"/>
      <c r="C1119" s="221"/>
      <c r="D1119" s="200" t="s">
        <v>231</v>
      </c>
      <c r="E1119" s="222" t="s">
        <v>152</v>
      </c>
      <c r="F1119" s="223" t="s">
        <v>237</v>
      </c>
      <c r="G1119" s="221"/>
      <c r="H1119" s="224">
        <v>161.797</v>
      </c>
      <c r="I1119" s="225"/>
      <c r="J1119" s="221"/>
      <c r="K1119" s="221"/>
      <c r="L1119" s="226"/>
      <c r="M1119" s="227"/>
      <c r="N1119" s="228"/>
      <c r="O1119" s="228"/>
      <c r="P1119" s="228"/>
      <c r="Q1119" s="228"/>
      <c r="R1119" s="228"/>
      <c r="S1119" s="228"/>
      <c r="T1119" s="229"/>
      <c r="AT1119" s="230" t="s">
        <v>231</v>
      </c>
      <c r="AU1119" s="230" t="s">
        <v>85</v>
      </c>
      <c r="AV1119" s="14" t="s">
        <v>229</v>
      </c>
      <c r="AW1119" s="14" t="s">
        <v>33</v>
      </c>
      <c r="AX1119" s="14" t="s">
        <v>85</v>
      </c>
      <c r="AY1119" s="230" t="s">
        <v>223</v>
      </c>
    </row>
    <row r="1120" spans="1:65" s="2" customFormat="1" ht="24.2" customHeight="1">
      <c r="A1120" s="34"/>
      <c r="B1120" s="35"/>
      <c r="C1120" s="185" t="s">
        <v>1512</v>
      </c>
      <c r="D1120" s="185" t="s">
        <v>224</v>
      </c>
      <c r="E1120" s="186" t="s">
        <v>1513</v>
      </c>
      <c r="F1120" s="187" t="s">
        <v>1514</v>
      </c>
      <c r="G1120" s="188" t="s">
        <v>146</v>
      </c>
      <c r="H1120" s="189">
        <v>161.797</v>
      </c>
      <c r="I1120" s="190"/>
      <c r="J1120" s="191">
        <f>ROUND(I1120*H1120,2)</f>
        <v>0</v>
      </c>
      <c r="K1120" s="187" t="s">
        <v>228</v>
      </c>
      <c r="L1120" s="39"/>
      <c r="M1120" s="192" t="s">
        <v>1</v>
      </c>
      <c r="N1120" s="193" t="s">
        <v>43</v>
      </c>
      <c r="O1120" s="71"/>
      <c r="P1120" s="194">
        <f>O1120*H1120</f>
        <v>0</v>
      </c>
      <c r="Q1120" s="194">
        <v>5.3E-3</v>
      </c>
      <c r="R1120" s="194">
        <f>Q1120*H1120</f>
        <v>0.85752410000000001</v>
      </c>
      <c r="S1120" s="194">
        <v>0</v>
      </c>
      <c r="T1120" s="195">
        <f>S1120*H1120</f>
        <v>0</v>
      </c>
      <c r="U1120" s="34"/>
      <c r="V1120" s="34"/>
      <c r="W1120" s="34"/>
      <c r="X1120" s="34"/>
      <c r="Y1120" s="34"/>
      <c r="Z1120" s="34"/>
      <c r="AA1120" s="34"/>
      <c r="AB1120" s="34"/>
      <c r="AC1120" s="34"/>
      <c r="AD1120" s="34"/>
      <c r="AE1120" s="34"/>
      <c r="AR1120" s="196" t="s">
        <v>318</v>
      </c>
      <c r="AT1120" s="196" t="s">
        <v>224</v>
      </c>
      <c r="AU1120" s="196" t="s">
        <v>85</v>
      </c>
      <c r="AY1120" s="17" t="s">
        <v>223</v>
      </c>
      <c r="BE1120" s="197">
        <f>IF(N1120="základní",J1120,0)</f>
        <v>0</v>
      </c>
      <c r="BF1120" s="197">
        <f>IF(N1120="snížená",J1120,0)</f>
        <v>0</v>
      </c>
      <c r="BG1120" s="197">
        <f>IF(N1120="zákl. přenesená",J1120,0)</f>
        <v>0</v>
      </c>
      <c r="BH1120" s="197">
        <f>IF(N1120="sníž. přenesená",J1120,0)</f>
        <v>0</v>
      </c>
      <c r="BI1120" s="197">
        <f>IF(N1120="nulová",J1120,0)</f>
        <v>0</v>
      </c>
      <c r="BJ1120" s="17" t="s">
        <v>85</v>
      </c>
      <c r="BK1120" s="197">
        <f>ROUND(I1120*H1120,2)</f>
        <v>0</v>
      </c>
      <c r="BL1120" s="17" t="s">
        <v>318</v>
      </c>
      <c r="BM1120" s="196" t="s">
        <v>1515</v>
      </c>
    </row>
    <row r="1121" spans="1:65" s="13" customFormat="1" ht="11.25">
      <c r="B1121" s="209"/>
      <c r="C1121" s="210"/>
      <c r="D1121" s="200" t="s">
        <v>231</v>
      </c>
      <c r="E1121" s="211" t="s">
        <v>1</v>
      </c>
      <c r="F1121" s="212" t="s">
        <v>152</v>
      </c>
      <c r="G1121" s="210"/>
      <c r="H1121" s="213">
        <v>161.797</v>
      </c>
      <c r="I1121" s="214"/>
      <c r="J1121" s="210"/>
      <c r="K1121" s="210"/>
      <c r="L1121" s="215"/>
      <c r="M1121" s="216"/>
      <c r="N1121" s="217"/>
      <c r="O1121" s="217"/>
      <c r="P1121" s="217"/>
      <c r="Q1121" s="217"/>
      <c r="R1121" s="217"/>
      <c r="S1121" s="217"/>
      <c r="T1121" s="218"/>
      <c r="AT1121" s="219" t="s">
        <v>231</v>
      </c>
      <c r="AU1121" s="219" t="s">
        <v>85</v>
      </c>
      <c r="AV1121" s="13" t="s">
        <v>87</v>
      </c>
      <c r="AW1121" s="13" t="s">
        <v>33</v>
      </c>
      <c r="AX1121" s="13" t="s">
        <v>85</v>
      </c>
      <c r="AY1121" s="219" t="s">
        <v>223</v>
      </c>
    </row>
    <row r="1122" spans="1:65" s="2" customFormat="1" ht="16.5" customHeight="1">
      <c r="A1122" s="34"/>
      <c r="B1122" s="35"/>
      <c r="C1122" s="231" t="s">
        <v>1516</v>
      </c>
      <c r="D1122" s="231" t="s">
        <v>268</v>
      </c>
      <c r="E1122" s="232" t="s">
        <v>1517</v>
      </c>
      <c r="F1122" s="233" t="s">
        <v>1518</v>
      </c>
      <c r="G1122" s="234" t="s">
        <v>146</v>
      </c>
      <c r="H1122" s="235">
        <v>165.03299999999999</v>
      </c>
      <c r="I1122" s="236"/>
      <c r="J1122" s="237">
        <f>ROUND(I1122*H1122,2)</f>
        <v>0</v>
      </c>
      <c r="K1122" s="233" t="s">
        <v>228</v>
      </c>
      <c r="L1122" s="238"/>
      <c r="M1122" s="239" t="s">
        <v>1</v>
      </c>
      <c r="N1122" s="240" t="s">
        <v>43</v>
      </c>
      <c r="O1122" s="71"/>
      <c r="P1122" s="194">
        <f>O1122*H1122</f>
        <v>0</v>
      </c>
      <c r="Q1122" s="194">
        <v>1.26E-2</v>
      </c>
      <c r="R1122" s="194">
        <f>Q1122*H1122</f>
        <v>2.0794158</v>
      </c>
      <c r="S1122" s="194">
        <v>0</v>
      </c>
      <c r="T1122" s="195">
        <f>S1122*H1122</f>
        <v>0</v>
      </c>
      <c r="U1122" s="34"/>
      <c r="V1122" s="34"/>
      <c r="W1122" s="34"/>
      <c r="X1122" s="34"/>
      <c r="Y1122" s="34"/>
      <c r="Z1122" s="34"/>
      <c r="AA1122" s="34"/>
      <c r="AB1122" s="34"/>
      <c r="AC1122" s="34"/>
      <c r="AD1122" s="34"/>
      <c r="AE1122" s="34"/>
      <c r="AR1122" s="196" t="s">
        <v>482</v>
      </c>
      <c r="AT1122" s="196" t="s">
        <v>268</v>
      </c>
      <c r="AU1122" s="196" t="s">
        <v>85</v>
      </c>
      <c r="AY1122" s="17" t="s">
        <v>223</v>
      </c>
      <c r="BE1122" s="197">
        <f>IF(N1122="základní",J1122,0)</f>
        <v>0</v>
      </c>
      <c r="BF1122" s="197">
        <f>IF(N1122="snížená",J1122,0)</f>
        <v>0</v>
      </c>
      <c r="BG1122" s="197">
        <f>IF(N1122="zákl. přenesená",J1122,0)</f>
        <v>0</v>
      </c>
      <c r="BH1122" s="197">
        <f>IF(N1122="sníž. přenesená",J1122,0)</f>
        <v>0</v>
      </c>
      <c r="BI1122" s="197">
        <f>IF(N1122="nulová",J1122,0)</f>
        <v>0</v>
      </c>
      <c r="BJ1122" s="17" t="s">
        <v>85</v>
      </c>
      <c r="BK1122" s="197">
        <f>ROUND(I1122*H1122,2)</f>
        <v>0</v>
      </c>
      <c r="BL1122" s="17" t="s">
        <v>318</v>
      </c>
      <c r="BM1122" s="196" t="s">
        <v>1519</v>
      </c>
    </row>
    <row r="1123" spans="1:65" s="13" customFormat="1" ht="11.25">
      <c r="B1123" s="209"/>
      <c r="C1123" s="210"/>
      <c r="D1123" s="200" t="s">
        <v>231</v>
      </c>
      <c r="E1123" s="211" t="s">
        <v>1</v>
      </c>
      <c r="F1123" s="212" t="s">
        <v>152</v>
      </c>
      <c r="G1123" s="210"/>
      <c r="H1123" s="213">
        <v>161.797</v>
      </c>
      <c r="I1123" s="214"/>
      <c r="J1123" s="210"/>
      <c r="K1123" s="210"/>
      <c r="L1123" s="215"/>
      <c r="M1123" s="216"/>
      <c r="N1123" s="217"/>
      <c r="O1123" s="217"/>
      <c r="P1123" s="217"/>
      <c r="Q1123" s="217"/>
      <c r="R1123" s="217"/>
      <c r="S1123" s="217"/>
      <c r="T1123" s="218"/>
      <c r="AT1123" s="219" t="s">
        <v>231</v>
      </c>
      <c r="AU1123" s="219" t="s">
        <v>85</v>
      </c>
      <c r="AV1123" s="13" t="s">
        <v>87</v>
      </c>
      <c r="AW1123" s="13" t="s">
        <v>33</v>
      </c>
      <c r="AX1123" s="13" t="s">
        <v>85</v>
      </c>
      <c r="AY1123" s="219" t="s">
        <v>223</v>
      </c>
    </row>
    <row r="1124" spans="1:65" s="13" customFormat="1" ht="11.25">
      <c r="B1124" s="209"/>
      <c r="C1124" s="210"/>
      <c r="D1124" s="200" t="s">
        <v>231</v>
      </c>
      <c r="E1124" s="210"/>
      <c r="F1124" s="212" t="s">
        <v>1520</v>
      </c>
      <c r="G1124" s="210"/>
      <c r="H1124" s="213">
        <v>165.03299999999999</v>
      </c>
      <c r="I1124" s="214"/>
      <c r="J1124" s="210"/>
      <c r="K1124" s="210"/>
      <c r="L1124" s="215"/>
      <c r="M1124" s="216"/>
      <c r="N1124" s="217"/>
      <c r="O1124" s="217"/>
      <c r="P1124" s="217"/>
      <c r="Q1124" s="217"/>
      <c r="R1124" s="217"/>
      <c r="S1124" s="217"/>
      <c r="T1124" s="218"/>
      <c r="AT1124" s="219" t="s">
        <v>231</v>
      </c>
      <c r="AU1124" s="219" t="s">
        <v>85</v>
      </c>
      <c r="AV1124" s="13" t="s">
        <v>87</v>
      </c>
      <c r="AW1124" s="13" t="s">
        <v>4</v>
      </c>
      <c r="AX1124" s="13" t="s">
        <v>85</v>
      </c>
      <c r="AY1124" s="219" t="s">
        <v>223</v>
      </c>
    </row>
    <row r="1125" spans="1:65" s="2" customFormat="1" ht="24.2" customHeight="1">
      <c r="A1125" s="34"/>
      <c r="B1125" s="35"/>
      <c r="C1125" s="185" t="s">
        <v>1521</v>
      </c>
      <c r="D1125" s="185" t="s">
        <v>224</v>
      </c>
      <c r="E1125" s="186" t="s">
        <v>1522</v>
      </c>
      <c r="F1125" s="187" t="s">
        <v>1523</v>
      </c>
      <c r="G1125" s="188" t="s">
        <v>874</v>
      </c>
      <c r="H1125" s="256"/>
      <c r="I1125" s="190"/>
      <c r="J1125" s="191">
        <f>ROUND(I1125*H1125,2)</f>
        <v>0</v>
      </c>
      <c r="K1125" s="187" t="s">
        <v>228</v>
      </c>
      <c r="L1125" s="39"/>
      <c r="M1125" s="192" t="s">
        <v>1</v>
      </c>
      <c r="N1125" s="193" t="s">
        <v>43</v>
      </c>
      <c r="O1125" s="71"/>
      <c r="P1125" s="194">
        <f>O1125*H1125</f>
        <v>0</v>
      </c>
      <c r="Q1125" s="194">
        <v>0</v>
      </c>
      <c r="R1125" s="194">
        <f>Q1125*H1125</f>
        <v>0</v>
      </c>
      <c r="S1125" s="194">
        <v>0</v>
      </c>
      <c r="T1125" s="195">
        <f>S1125*H1125</f>
        <v>0</v>
      </c>
      <c r="U1125" s="34"/>
      <c r="V1125" s="34"/>
      <c r="W1125" s="34"/>
      <c r="X1125" s="34"/>
      <c r="Y1125" s="34"/>
      <c r="Z1125" s="34"/>
      <c r="AA1125" s="34"/>
      <c r="AB1125" s="34"/>
      <c r="AC1125" s="34"/>
      <c r="AD1125" s="34"/>
      <c r="AE1125" s="34"/>
      <c r="AR1125" s="196" t="s">
        <v>318</v>
      </c>
      <c r="AT1125" s="196" t="s">
        <v>224</v>
      </c>
      <c r="AU1125" s="196" t="s">
        <v>85</v>
      </c>
      <c r="AY1125" s="17" t="s">
        <v>223</v>
      </c>
      <c r="BE1125" s="197">
        <f>IF(N1125="základní",J1125,0)</f>
        <v>0</v>
      </c>
      <c r="BF1125" s="197">
        <f>IF(N1125="snížená",J1125,0)</f>
        <v>0</v>
      </c>
      <c r="BG1125" s="197">
        <f>IF(N1125="zákl. přenesená",J1125,0)</f>
        <v>0</v>
      </c>
      <c r="BH1125" s="197">
        <f>IF(N1125="sníž. přenesená",J1125,0)</f>
        <v>0</v>
      </c>
      <c r="BI1125" s="197">
        <f>IF(N1125="nulová",J1125,0)</f>
        <v>0</v>
      </c>
      <c r="BJ1125" s="17" t="s">
        <v>85</v>
      </c>
      <c r="BK1125" s="197">
        <f>ROUND(I1125*H1125,2)</f>
        <v>0</v>
      </c>
      <c r="BL1125" s="17" t="s">
        <v>318</v>
      </c>
      <c r="BM1125" s="196" t="s">
        <v>1524</v>
      </c>
    </row>
    <row r="1126" spans="1:65" s="11" customFormat="1" ht="25.9" customHeight="1">
      <c r="B1126" s="171"/>
      <c r="C1126" s="172"/>
      <c r="D1126" s="173" t="s">
        <v>77</v>
      </c>
      <c r="E1126" s="174" t="s">
        <v>1525</v>
      </c>
      <c r="F1126" s="174" t="s">
        <v>1526</v>
      </c>
      <c r="G1126" s="172"/>
      <c r="H1126" s="172"/>
      <c r="I1126" s="175"/>
      <c r="J1126" s="176">
        <f>BK1126</f>
        <v>0</v>
      </c>
      <c r="K1126" s="172"/>
      <c r="L1126" s="177"/>
      <c r="M1126" s="178"/>
      <c r="N1126" s="179"/>
      <c r="O1126" s="179"/>
      <c r="P1126" s="180">
        <f>SUM(P1127:P1128)</f>
        <v>0</v>
      </c>
      <c r="Q1126" s="179"/>
      <c r="R1126" s="180">
        <f>SUM(R1127:R1128)</f>
        <v>0.19654023999999998</v>
      </c>
      <c r="S1126" s="179"/>
      <c r="T1126" s="181">
        <f>SUM(T1127:T1128)</f>
        <v>0</v>
      </c>
      <c r="AR1126" s="182" t="s">
        <v>87</v>
      </c>
      <c r="AT1126" s="183" t="s">
        <v>77</v>
      </c>
      <c r="AU1126" s="183" t="s">
        <v>78</v>
      </c>
      <c r="AY1126" s="182" t="s">
        <v>223</v>
      </c>
      <c r="BK1126" s="184">
        <f>SUM(BK1127:BK1128)</f>
        <v>0</v>
      </c>
    </row>
    <row r="1127" spans="1:65" s="2" customFormat="1" ht="33" customHeight="1">
      <c r="A1127" s="34"/>
      <c r="B1127" s="35"/>
      <c r="C1127" s="185" t="s">
        <v>1527</v>
      </c>
      <c r="D1127" s="185" t="s">
        <v>224</v>
      </c>
      <c r="E1127" s="186" t="s">
        <v>1528</v>
      </c>
      <c r="F1127" s="187" t="s">
        <v>1529</v>
      </c>
      <c r="G1127" s="188" t="s">
        <v>146</v>
      </c>
      <c r="H1127" s="189">
        <v>755.92399999999998</v>
      </c>
      <c r="I1127" s="190"/>
      <c r="J1127" s="191">
        <f>ROUND(I1127*H1127,2)</f>
        <v>0</v>
      </c>
      <c r="K1127" s="187" t="s">
        <v>228</v>
      </c>
      <c r="L1127" s="39"/>
      <c r="M1127" s="192" t="s">
        <v>1</v>
      </c>
      <c r="N1127" s="193" t="s">
        <v>43</v>
      </c>
      <c r="O1127" s="71"/>
      <c r="P1127" s="194">
        <f>O1127*H1127</f>
        <v>0</v>
      </c>
      <c r="Q1127" s="194">
        <v>2.5999999999999998E-4</v>
      </c>
      <c r="R1127" s="194">
        <f>Q1127*H1127</f>
        <v>0.19654023999999998</v>
      </c>
      <c r="S1127" s="194">
        <v>0</v>
      </c>
      <c r="T1127" s="195">
        <f>S1127*H1127</f>
        <v>0</v>
      </c>
      <c r="U1127" s="34"/>
      <c r="V1127" s="34"/>
      <c r="W1127" s="34"/>
      <c r="X1127" s="34"/>
      <c r="Y1127" s="34"/>
      <c r="Z1127" s="34"/>
      <c r="AA1127" s="34"/>
      <c r="AB1127" s="34"/>
      <c r="AC1127" s="34"/>
      <c r="AD1127" s="34"/>
      <c r="AE1127" s="34"/>
      <c r="AR1127" s="196" t="s">
        <v>318</v>
      </c>
      <c r="AT1127" s="196" t="s">
        <v>224</v>
      </c>
      <c r="AU1127" s="196" t="s">
        <v>85</v>
      </c>
      <c r="AY1127" s="17" t="s">
        <v>223</v>
      </c>
      <c r="BE1127" s="197">
        <f>IF(N1127="základní",J1127,0)</f>
        <v>0</v>
      </c>
      <c r="BF1127" s="197">
        <f>IF(N1127="snížená",J1127,0)</f>
        <v>0</v>
      </c>
      <c r="BG1127" s="197">
        <f>IF(N1127="zákl. přenesená",J1127,0)</f>
        <v>0</v>
      </c>
      <c r="BH1127" s="197">
        <f>IF(N1127="sníž. přenesená",J1127,0)</f>
        <v>0</v>
      </c>
      <c r="BI1127" s="197">
        <f>IF(N1127="nulová",J1127,0)</f>
        <v>0</v>
      </c>
      <c r="BJ1127" s="17" t="s">
        <v>85</v>
      </c>
      <c r="BK1127" s="197">
        <f>ROUND(I1127*H1127,2)</f>
        <v>0</v>
      </c>
      <c r="BL1127" s="17" t="s">
        <v>318</v>
      </c>
      <c r="BM1127" s="196" t="s">
        <v>1530</v>
      </c>
    </row>
    <row r="1128" spans="1:65" s="13" customFormat="1" ht="11.25">
      <c r="B1128" s="209"/>
      <c r="C1128" s="210"/>
      <c r="D1128" s="200" t="s">
        <v>231</v>
      </c>
      <c r="E1128" s="211" t="s">
        <v>1</v>
      </c>
      <c r="F1128" s="212" t="s">
        <v>177</v>
      </c>
      <c r="G1128" s="210"/>
      <c r="H1128" s="213">
        <v>755.92399999999998</v>
      </c>
      <c r="I1128" s="214"/>
      <c r="J1128" s="210"/>
      <c r="K1128" s="210"/>
      <c r="L1128" s="215"/>
      <c r="M1128" s="257"/>
      <c r="N1128" s="258"/>
      <c r="O1128" s="258"/>
      <c r="P1128" s="258"/>
      <c r="Q1128" s="258"/>
      <c r="R1128" s="258"/>
      <c r="S1128" s="258"/>
      <c r="T1128" s="259"/>
      <c r="AT1128" s="219" t="s">
        <v>231</v>
      </c>
      <c r="AU1128" s="219" t="s">
        <v>85</v>
      </c>
      <c r="AV1128" s="13" t="s">
        <v>87</v>
      </c>
      <c r="AW1128" s="13" t="s">
        <v>33</v>
      </c>
      <c r="AX1128" s="13" t="s">
        <v>85</v>
      </c>
      <c r="AY1128" s="219" t="s">
        <v>223</v>
      </c>
    </row>
    <row r="1129" spans="1:65" s="2" customFormat="1" ht="6.95" customHeight="1">
      <c r="A1129" s="34"/>
      <c r="B1129" s="54"/>
      <c r="C1129" s="55"/>
      <c r="D1129" s="55"/>
      <c r="E1129" s="55"/>
      <c r="F1129" s="55"/>
      <c r="G1129" s="55"/>
      <c r="H1129" s="55"/>
      <c r="I1129" s="55"/>
      <c r="J1129" s="55"/>
      <c r="K1129" s="55"/>
      <c r="L1129" s="39"/>
      <c r="M1129" s="34"/>
      <c r="O1129" s="34"/>
      <c r="P1129" s="34"/>
      <c r="Q1129" s="34"/>
      <c r="R1129" s="34"/>
      <c r="S1129" s="34"/>
      <c r="T1129" s="34"/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</row>
  </sheetData>
  <sheetProtection algorithmName="SHA-512" hashValue="rGbyy9u9NkzHslCEcR7zNjuYP2v5h5zpyhD7JOmgzzWoiR/ZqgvLFIvmfshwAp4Ph0bvns9wJv4QKF/Hr+Kn5Q==" saltValue="diAh17i3rmTujL8QgwN42T7Hk4nsqM4ycpl12rtR6gQU+BvgoEfj5lM6etsVdn4d8qppdk+0hmrBd5ZlJ6cEeA==" spinCount="100000" sheet="1" objects="1" scenarios="1" formatColumns="0" formatRows="0" autoFilter="0"/>
  <autoFilter ref="C143:K1128"/>
  <mergeCells count="15">
    <mergeCell ref="E130:H130"/>
    <mergeCell ref="E134:H134"/>
    <mergeCell ref="E132:H132"/>
    <mergeCell ref="E136:H13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99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>
      <c r="B8" s="20"/>
      <c r="D8" s="120" t="s">
        <v>160</v>
      </c>
      <c r="L8" s="20"/>
    </row>
    <row r="9" spans="1:46" s="1" customFormat="1" ht="16.5" customHeight="1">
      <c r="B9" s="20"/>
      <c r="E9" s="331" t="s">
        <v>164</v>
      </c>
      <c r="F9" s="312"/>
      <c r="G9" s="312"/>
      <c r="H9" s="312"/>
      <c r="L9" s="20"/>
    </row>
    <row r="10" spans="1:46" s="1" customFormat="1" ht="12" customHeight="1">
      <c r="B10" s="20"/>
      <c r="D10" s="120" t="s">
        <v>168</v>
      </c>
      <c r="L10" s="20"/>
    </row>
    <row r="11" spans="1:46" s="2" customFormat="1" ht="16.5" customHeight="1">
      <c r="A11" s="34"/>
      <c r="B11" s="39"/>
      <c r="C11" s="34"/>
      <c r="D11" s="34"/>
      <c r="E11" s="333" t="s">
        <v>172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35" t="s">
        <v>1531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35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36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ROUND(J132,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ROUND((SUM(BE132:BE259)),  2)</f>
        <v>0</v>
      </c>
      <c r="G37" s="34"/>
      <c r="H37" s="34"/>
      <c r="I37" s="131">
        <v>0.21</v>
      </c>
      <c r="J37" s="130">
        <f>ROUND(((SUM(BE132:BE259))*I37),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ROUND((SUM(BF132:BF259)),  2)</f>
        <v>0</v>
      </c>
      <c r="G38" s="34"/>
      <c r="H38" s="34"/>
      <c r="I38" s="131">
        <v>0.15</v>
      </c>
      <c r="J38" s="130">
        <f>ROUND(((SUM(BF132:BF259))*I38),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ROUND((SUM(BG132:BG259)),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ROUND((SUM(BH132:BH259)),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ROUND((SUM(BI132:BI259)),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172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02 - SO 01 - ZDRAVOTNĚ TECHNICKÁ INSTALACE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Ladislav Pekárek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J132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189</v>
      </c>
      <c r="E101" s="157"/>
      <c r="F101" s="157"/>
      <c r="G101" s="157"/>
      <c r="H101" s="157"/>
      <c r="I101" s="157"/>
      <c r="J101" s="158">
        <f>J133</f>
        <v>0</v>
      </c>
      <c r="K101" s="155"/>
      <c r="L101" s="159"/>
    </row>
    <row r="102" spans="1:47" s="9" customFormat="1" ht="24.95" customHeight="1">
      <c r="B102" s="154"/>
      <c r="C102" s="155"/>
      <c r="D102" s="156" t="s">
        <v>192</v>
      </c>
      <c r="E102" s="157"/>
      <c r="F102" s="157"/>
      <c r="G102" s="157"/>
      <c r="H102" s="157"/>
      <c r="I102" s="157"/>
      <c r="J102" s="158">
        <f>J162</f>
        <v>0</v>
      </c>
      <c r="K102" s="155"/>
      <c r="L102" s="159"/>
    </row>
    <row r="103" spans="1:47" s="9" customFormat="1" ht="24.95" customHeight="1">
      <c r="B103" s="154"/>
      <c r="C103" s="155"/>
      <c r="D103" s="156" t="s">
        <v>1532</v>
      </c>
      <c r="E103" s="157"/>
      <c r="F103" s="157"/>
      <c r="G103" s="157"/>
      <c r="H103" s="157"/>
      <c r="I103" s="157"/>
      <c r="J103" s="158">
        <f>J169</f>
        <v>0</v>
      </c>
      <c r="K103" s="155"/>
      <c r="L103" s="159"/>
    </row>
    <row r="104" spans="1:47" s="9" customFormat="1" ht="24.95" customHeight="1">
      <c r="B104" s="154"/>
      <c r="C104" s="155"/>
      <c r="D104" s="156" t="s">
        <v>1533</v>
      </c>
      <c r="E104" s="157"/>
      <c r="F104" s="157"/>
      <c r="G104" s="157"/>
      <c r="H104" s="157"/>
      <c r="I104" s="157"/>
      <c r="J104" s="158">
        <f>J184</f>
        <v>0</v>
      </c>
      <c r="K104" s="155"/>
      <c r="L104" s="159"/>
    </row>
    <row r="105" spans="1:47" s="9" customFormat="1" ht="24.95" customHeight="1">
      <c r="B105" s="154"/>
      <c r="C105" s="155"/>
      <c r="D105" s="156" t="s">
        <v>1534</v>
      </c>
      <c r="E105" s="157"/>
      <c r="F105" s="157"/>
      <c r="G105" s="157"/>
      <c r="H105" s="157"/>
      <c r="I105" s="157"/>
      <c r="J105" s="158">
        <f>J223</f>
        <v>0</v>
      </c>
      <c r="K105" s="155"/>
      <c r="L105" s="159"/>
    </row>
    <row r="106" spans="1:47" s="9" customFormat="1" ht="24.95" customHeight="1">
      <c r="B106" s="154"/>
      <c r="C106" s="155"/>
      <c r="D106" s="156" t="s">
        <v>1535</v>
      </c>
      <c r="E106" s="157"/>
      <c r="F106" s="157"/>
      <c r="G106" s="157"/>
      <c r="H106" s="157"/>
      <c r="I106" s="157"/>
      <c r="J106" s="158">
        <f>J253</f>
        <v>0</v>
      </c>
      <c r="K106" s="155"/>
      <c r="L106" s="159"/>
    </row>
    <row r="107" spans="1:47" s="9" customFormat="1" ht="24.95" customHeight="1">
      <c r="B107" s="154"/>
      <c r="C107" s="155"/>
      <c r="D107" s="156" t="s">
        <v>1536</v>
      </c>
      <c r="E107" s="157"/>
      <c r="F107" s="157"/>
      <c r="G107" s="157"/>
      <c r="H107" s="157"/>
      <c r="I107" s="157"/>
      <c r="J107" s="158">
        <f>J256</f>
        <v>0</v>
      </c>
      <c r="K107" s="155"/>
      <c r="L107" s="159"/>
    </row>
    <row r="108" spans="1:47" s="9" customFormat="1" ht="24.95" customHeight="1">
      <c r="B108" s="154"/>
      <c r="C108" s="155"/>
      <c r="D108" s="156" t="s">
        <v>1537</v>
      </c>
      <c r="E108" s="157"/>
      <c r="F108" s="157"/>
      <c r="G108" s="157"/>
      <c r="H108" s="157"/>
      <c r="I108" s="157"/>
      <c r="J108" s="158">
        <f>J258</f>
        <v>0</v>
      </c>
      <c r="K108" s="155"/>
      <c r="L108" s="159"/>
    </row>
    <row r="109" spans="1:47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31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24.95" customHeight="1">
      <c r="A115" s="34"/>
      <c r="B115" s="35"/>
      <c r="C115" s="23" t="s">
        <v>209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2" customHeight="1">
      <c r="A117" s="34"/>
      <c r="B117" s="35"/>
      <c r="C117" s="29" t="s">
        <v>17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6.5" customHeight="1">
      <c r="A118" s="34"/>
      <c r="B118" s="35"/>
      <c r="C118" s="36"/>
      <c r="D118" s="36"/>
      <c r="E118" s="339" t="str">
        <f>E7</f>
        <v>Hodonín, budova TO - zlepšení sociálního zázemí - I. etapa projekt</v>
      </c>
      <c r="F118" s="340"/>
      <c r="G118" s="340"/>
      <c r="H118" s="340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1" customFormat="1" ht="12" customHeight="1">
      <c r="B119" s="21"/>
      <c r="C119" s="29" t="s">
        <v>160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1" customFormat="1" ht="16.5" customHeight="1">
      <c r="B120" s="21"/>
      <c r="C120" s="22"/>
      <c r="D120" s="22"/>
      <c r="E120" s="339" t="s">
        <v>164</v>
      </c>
      <c r="F120" s="297"/>
      <c r="G120" s="297"/>
      <c r="H120" s="297"/>
      <c r="I120" s="22"/>
      <c r="J120" s="22"/>
      <c r="K120" s="22"/>
      <c r="L120" s="20"/>
    </row>
    <row r="121" spans="1:31" s="1" customFormat="1" ht="12" customHeight="1">
      <c r="B121" s="21"/>
      <c r="C121" s="29" t="s">
        <v>168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pans="1:31" s="2" customFormat="1" ht="16.5" customHeight="1">
      <c r="A122" s="34"/>
      <c r="B122" s="35"/>
      <c r="C122" s="36"/>
      <c r="D122" s="36"/>
      <c r="E122" s="341" t="s">
        <v>172</v>
      </c>
      <c r="F122" s="342"/>
      <c r="G122" s="342"/>
      <c r="H122" s="342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176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90" t="str">
        <f>E13</f>
        <v>02 - SO 01 - ZDRAVOTNĚ TECHNICKÁ INSTALACE</v>
      </c>
      <c r="F124" s="342"/>
      <c r="G124" s="342"/>
      <c r="H124" s="342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21</v>
      </c>
      <c r="D126" s="36"/>
      <c r="E126" s="36"/>
      <c r="F126" s="27" t="str">
        <f>F16</f>
        <v xml:space="preserve"> </v>
      </c>
      <c r="G126" s="36"/>
      <c r="H126" s="36"/>
      <c r="I126" s="29" t="s">
        <v>23</v>
      </c>
      <c r="J126" s="66" t="str">
        <f>IF(J16="","",J16)</f>
        <v>17. 5. 2022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5.7" customHeight="1">
      <c r="A128" s="34"/>
      <c r="B128" s="35"/>
      <c r="C128" s="29" t="s">
        <v>25</v>
      </c>
      <c r="D128" s="36"/>
      <c r="E128" s="36"/>
      <c r="F128" s="27" t="str">
        <f>E19</f>
        <v>OBLASTNÍ ŘEDITELSTVÍ BRNO</v>
      </c>
      <c r="G128" s="36"/>
      <c r="H128" s="36"/>
      <c r="I128" s="29" t="s">
        <v>31</v>
      </c>
      <c r="J128" s="32" t="str">
        <f>E25</f>
        <v>Dopravní projektování, spol.s r.o.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29</v>
      </c>
      <c r="D129" s="36"/>
      <c r="E129" s="36"/>
      <c r="F129" s="27" t="str">
        <f>IF(E22="","",E22)</f>
        <v>Vyplň údaj</v>
      </c>
      <c r="G129" s="36"/>
      <c r="H129" s="36"/>
      <c r="I129" s="29" t="s">
        <v>34</v>
      </c>
      <c r="J129" s="32" t="str">
        <f>E28</f>
        <v>Ladislav Pekárek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0" customFormat="1" ht="29.25" customHeight="1">
      <c r="A131" s="160"/>
      <c r="B131" s="161"/>
      <c r="C131" s="162" t="s">
        <v>210</v>
      </c>
      <c r="D131" s="163" t="s">
        <v>63</v>
      </c>
      <c r="E131" s="163" t="s">
        <v>59</v>
      </c>
      <c r="F131" s="163" t="s">
        <v>60</v>
      </c>
      <c r="G131" s="163" t="s">
        <v>211</v>
      </c>
      <c r="H131" s="163" t="s">
        <v>212</v>
      </c>
      <c r="I131" s="163" t="s">
        <v>213</v>
      </c>
      <c r="J131" s="163" t="s">
        <v>186</v>
      </c>
      <c r="K131" s="164" t="s">
        <v>214</v>
      </c>
      <c r="L131" s="165"/>
      <c r="M131" s="75" t="s">
        <v>1</v>
      </c>
      <c r="N131" s="76" t="s">
        <v>42</v>
      </c>
      <c r="O131" s="76" t="s">
        <v>215</v>
      </c>
      <c r="P131" s="76" t="s">
        <v>216</v>
      </c>
      <c r="Q131" s="76" t="s">
        <v>217</v>
      </c>
      <c r="R131" s="76" t="s">
        <v>218</v>
      </c>
      <c r="S131" s="76" t="s">
        <v>219</v>
      </c>
      <c r="T131" s="77" t="s">
        <v>220</v>
      </c>
      <c r="U131" s="16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/>
    </row>
    <row r="132" spans="1:65" s="2" customFormat="1" ht="22.9" customHeight="1">
      <c r="A132" s="34"/>
      <c r="B132" s="35"/>
      <c r="C132" s="82" t="s">
        <v>221</v>
      </c>
      <c r="D132" s="36"/>
      <c r="E132" s="36"/>
      <c r="F132" s="36"/>
      <c r="G132" s="36"/>
      <c r="H132" s="36"/>
      <c r="I132" s="36"/>
      <c r="J132" s="166">
        <f>BK132</f>
        <v>0</v>
      </c>
      <c r="K132" s="36"/>
      <c r="L132" s="39"/>
      <c r="M132" s="78"/>
      <c r="N132" s="167"/>
      <c r="O132" s="79"/>
      <c r="P132" s="168">
        <f>P133+P162+P169+P184+P223+P253+P256+P258</f>
        <v>0</v>
      </c>
      <c r="Q132" s="79"/>
      <c r="R132" s="168">
        <f>R133+R162+R169+R184+R223+R253+R256+R258</f>
        <v>1.5221899999999997</v>
      </c>
      <c r="S132" s="79"/>
      <c r="T132" s="169">
        <f>T133+T162+T169+T184+T223+T253+T256+T258</f>
        <v>0.66993999999999998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77</v>
      </c>
      <c r="AU132" s="17" t="s">
        <v>188</v>
      </c>
      <c r="BK132" s="170">
        <f>BK133+BK162+BK169+BK184+BK223+BK253+BK256+BK258</f>
        <v>0</v>
      </c>
    </row>
    <row r="133" spans="1:65" s="11" customFormat="1" ht="25.9" customHeight="1">
      <c r="B133" s="171"/>
      <c r="C133" s="172"/>
      <c r="D133" s="173" t="s">
        <v>77</v>
      </c>
      <c r="E133" s="174" t="s">
        <v>85</v>
      </c>
      <c r="F133" s="174" t="s">
        <v>222</v>
      </c>
      <c r="G133" s="172"/>
      <c r="H133" s="172"/>
      <c r="I133" s="175"/>
      <c r="J133" s="176">
        <f>BK133</f>
        <v>0</v>
      </c>
      <c r="K133" s="172"/>
      <c r="L133" s="177"/>
      <c r="M133" s="178"/>
      <c r="N133" s="179"/>
      <c r="O133" s="179"/>
      <c r="P133" s="180">
        <f>SUM(P134:P161)</f>
        <v>0</v>
      </c>
      <c r="Q133" s="179"/>
      <c r="R133" s="180">
        <f>SUM(R134:R161)</f>
        <v>0</v>
      </c>
      <c r="S133" s="179"/>
      <c r="T133" s="181">
        <f>SUM(T134:T161)</f>
        <v>0</v>
      </c>
      <c r="AR133" s="182" t="s">
        <v>85</v>
      </c>
      <c r="AT133" s="183" t="s">
        <v>77</v>
      </c>
      <c r="AU133" s="183" t="s">
        <v>78</v>
      </c>
      <c r="AY133" s="182" t="s">
        <v>223</v>
      </c>
      <c r="BK133" s="184">
        <f>SUM(BK134:BK161)</f>
        <v>0</v>
      </c>
    </row>
    <row r="134" spans="1:65" s="2" customFormat="1" ht="33" customHeight="1">
      <c r="A134" s="34"/>
      <c r="B134" s="35"/>
      <c r="C134" s="185" t="s">
        <v>85</v>
      </c>
      <c r="D134" s="185" t="s">
        <v>224</v>
      </c>
      <c r="E134" s="186" t="s">
        <v>225</v>
      </c>
      <c r="F134" s="187" t="s">
        <v>226</v>
      </c>
      <c r="G134" s="188" t="s">
        <v>227</v>
      </c>
      <c r="H134" s="189">
        <v>27</v>
      </c>
      <c r="I134" s="190"/>
      <c r="J134" s="191">
        <f>ROUND(I134*H134,2)</f>
        <v>0</v>
      </c>
      <c r="K134" s="187" t="s">
        <v>228</v>
      </c>
      <c r="L134" s="39"/>
      <c r="M134" s="192" t="s">
        <v>1</v>
      </c>
      <c r="N134" s="193" t="s">
        <v>43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229</v>
      </c>
      <c r="AT134" s="196" t="s">
        <v>224</v>
      </c>
      <c r="AU134" s="196" t="s">
        <v>85</v>
      </c>
      <c r="AY134" s="17" t="s">
        <v>223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85</v>
      </c>
      <c r="BK134" s="197">
        <f>ROUND(I134*H134,2)</f>
        <v>0</v>
      </c>
      <c r="BL134" s="17" t="s">
        <v>229</v>
      </c>
      <c r="BM134" s="196" t="s">
        <v>1538</v>
      </c>
    </row>
    <row r="135" spans="1:65" s="12" customFormat="1" ht="11.25">
      <c r="B135" s="198"/>
      <c r="C135" s="199"/>
      <c r="D135" s="200" t="s">
        <v>231</v>
      </c>
      <c r="E135" s="201" t="s">
        <v>1</v>
      </c>
      <c r="F135" s="202" t="s">
        <v>1539</v>
      </c>
      <c r="G135" s="199"/>
      <c r="H135" s="201" t="s">
        <v>1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231</v>
      </c>
      <c r="AU135" s="208" t="s">
        <v>85</v>
      </c>
      <c r="AV135" s="12" t="s">
        <v>85</v>
      </c>
      <c r="AW135" s="12" t="s">
        <v>33</v>
      </c>
      <c r="AX135" s="12" t="s">
        <v>78</v>
      </c>
      <c r="AY135" s="208" t="s">
        <v>223</v>
      </c>
    </row>
    <row r="136" spans="1:65" s="12" customFormat="1" ht="11.25">
      <c r="B136" s="198"/>
      <c r="C136" s="199"/>
      <c r="D136" s="200" t="s">
        <v>231</v>
      </c>
      <c r="E136" s="201" t="s">
        <v>1</v>
      </c>
      <c r="F136" s="202" t="s">
        <v>1540</v>
      </c>
      <c r="G136" s="199"/>
      <c r="H136" s="201" t="s">
        <v>1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231</v>
      </c>
      <c r="AU136" s="208" t="s">
        <v>85</v>
      </c>
      <c r="AV136" s="12" t="s">
        <v>85</v>
      </c>
      <c r="AW136" s="12" t="s">
        <v>33</v>
      </c>
      <c r="AX136" s="12" t="s">
        <v>78</v>
      </c>
      <c r="AY136" s="208" t="s">
        <v>223</v>
      </c>
    </row>
    <row r="137" spans="1:65" s="13" customFormat="1" ht="11.25">
      <c r="B137" s="209"/>
      <c r="C137" s="210"/>
      <c r="D137" s="200" t="s">
        <v>231</v>
      </c>
      <c r="E137" s="211" t="s">
        <v>1</v>
      </c>
      <c r="F137" s="212" t="s">
        <v>8</v>
      </c>
      <c r="G137" s="210"/>
      <c r="H137" s="213">
        <v>15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231</v>
      </c>
      <c r="AU137" s="219" t="s">
        <v>85</v>
      </c>
      <c r="AV137" s="13" t="s">
        <v>87</v>
      </c>
      <c r="AW137" s="13" t="s">
        <v>33</v>
      </c>
      <c r="AX137" s="13" t="s">
        <v>78</v>
      </c>
      <c r="AY137" s="219" t="s">
        <v>223</v>
      </c>
    </row>
    <row r="138" spans="1:65" s="12" customFormat="1" ht="11.25">
      <c r="B138" s="198"/>
      <c r="C138" s="199"/>
      <c r="D138" s="200" t="s">
        <v>231</v>
      </c>
      <c r="E138" s="201" t="s">
        <v>1</v>
      </c>
      <c r="F138" s="202" t="s">
        <v>1541</v>
      </c>
      <c r="G138" s="199"/>
      <c r="H138" s="201" t="s">
        <v>1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231</v>
      </c>
      <c r="AU138" s="208" t="s">
        <v>85</v>
      </c>
      <c r="AV138" s="12" t="s">
        <v>85</v>
      </c>
      <c r="AW138" s="12" t="s">
        <v>33</v>
      </c>
      <c r="AX138" s="12" t="s">
        <v>78</v>
      </c>
      <c r="AY138" s="208" t="s">
        <v>223</v>
      </c>
    </row>
    <row r="139" spans="1:65" s="13" customFormat="1" ht="11.25">
      <c r="B139" s="209"/>
      <c r="C139" s="210"/>
      <c r="D139" s="200" t="s">
        <v>231</v>
      </c>
      <c r="E139" s="211" t="s">
        <v>1</v>
      </c>
      <c r="F139" s="212" t="s">
        <v>289</v>
      </c>
      <c r="G139" s="210"/>
      <c r="H139" s="213">
        <v>12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231</v>
      </c>
      <c r="AU139" s="219" t="s">
        <v>85</v>
      </c>
      <c r="AV139" s="13" t="s">
        <v>87</v>
      </c>
      <c r="AW139" s="13" t="s">
        <v>33</v>
      </c>
      <c r="AX139" s="13" t="s">
        <v>78</v>
      </c>
      <c r="AY139" s="219" t="s">
        <v>223</v>
      </c>
    </row>
    <row r="140" spans="1:65" s="14" customFormat="1" ht="11.25">
      <c r="B140" s="220"/>
      <c r="C140" s="221"/>
      <c r="D140" s="200" t="s">
        <v>231</v>
      </c>
      <c r="E140" s="222" t="s">
        <v>1</v>
      </c>
      <c r="F140" s="223" t="s">
        <v>237</v>
      </c>
      <c r="G140" s="221"/>
      <c r="H140" s="224">
        <v>27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231</v>
      </c>
      <c r="AU140" s="230" t="s">
        <v>85</v>
      </c>
      <c r="AV140" s="14" t="s">
        <v>229</v>
      </c>
      <c r="AW140" s="14" t="s">
        <v>33</v>
      </c>
      <c r="AX140" s="14" t="s">
        <v>85</v>
      </c>
      <c r="AY140" s="230" t="s">
        <v>223</v>
      </c>
    </row>
    <row r="141" spans="1:65" s="2" customFormat="1" ht="33" customHeight="1">
      <c r="A141" s="34"/>
      <c r="B141" s="35"/>
      <c r="C141" s="185" t="s">
        <v>87</v>
      </c>
      <c r="D141" s="185" t="s">
        <v>224</v>
      </c>
      <c r="E141" s="186" t="s">
        <v>238</v>
      </c>
      <c r="F141" s="187" t="s">
        <v>239</v>
      </c>
      <c r="G141" s="188" t="s">
        <v>227</v>
      </c>
      <c r="H141" s="189">
        <v>18</v>
      </c>
      <c r="I141" s="190"/>
      <c r="J141" s="191">
        <f>ROUND(I141*H141,2)</f>
        <v>0</v>
      </c>
      <c r="K141" s="187" t="s">
        <v>228</v>
      </c>
      <c r="L141" s="39"/>
      <c r="M141" s="192" t="s">
        <v>1</v>
      </c>
      <c r="N141" s="193" t="s">
        <v>43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229</v>
      </c>
      <c r="AT141" s="196" t="s">
        <v>224</v>
      </c>
      <c r="AU141" s="196" t="s">
        <v>85</v>
      </c>
      <c r="AY141" s="17" t="s">
        <v>223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85</v>
      </c>
      <c r="BK141" s="197">
        <f>ROUND(I141*H141,2)</f>
        <v>0</v>
      </c>
      <c r="BL141" s="17" t="s">
        <v>229</v>
      </c>
      <c r="BM141" s="196" t="s">
        <v>1542</v>
      </c>
    </row>
    <row r="142" spans="1:65" s="2" customFormat="1" ht="37.9" customHeight="1">
      <c r="A142" s="34"/>
      <c r="B142" s="35"/>
      <c r="C142" s="185" t="s">
        <v>95</v>
      </c>
      <c r="D142" s="185" t="s">
        <v>224</v>
      </c>
      <c r="E142" s="186" t="s">
        <v>241</v>
      </c>
      <c r="F142" s="187" t="s">
        <v>242</v>
      </c>
      <c r="G142" s="188" t="s">
        <v>227</v>
      </c>
      <c r="H142" s="189">
        <v>180</v>
      </c>
      <c r="I142" s="190"/>
      <c r="J142" s="191">
        <f>ROUND(I142*H142,2)</f>
        <v>0</v>
      </c>
      <c r="K142" s="187" t="s">
        <v>228</v>
      </c>
      <c r="L142" s="39"/>
      <c r="M142" s="192" t="s">
        <v>1</v>
      </c>
      <c r="N142" s="193" t="s">
        <v>43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229</v>
      </c>
      <c r="AT142" s="196" t="s">
        <v>224</v>
      </c>
      <c r="AU142" s="196" t="s">
        <v>85</v>
      </c>
      <c r="AY142" s="17" t="s">
        <v>223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85</v>
      </c>
      <c r="BK142" s="197">
        <f>ROUND(I142*H142,2)</f>
        <v>0</v>
      </c>
      <c r="BL142" s="17" t="s">
        <v>229</v>
      </c>
      <c r="BM142" s="196" t="s">
        <v>1543</v>
      </c>
    </row>
    <row r="143" spans="1:65" s="13" customFormat="1" ht="11.25">
      <c r="B143" s="209"/>
      <c r="C143" s="210"/>
      <c r="D143" s="200" t="s">
        <v>231</v>
      </c>
      <c r="E143" s="210"/>
      <c r="F143" s="212" t="s">
        <v>1544</v>
      </c>
      <c r="G143" s="210"/>
      <c r="H143" s="213">
        <v>180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231</v>
      </c>
      <c r="AU143" s="219" t="s">
        <v>85</v>
      </c>
      <c r="AV143" s="13" t="s">
        <v>87</v>
      </c>
      <c r="AW143" s="13" t="s">
        <v>4</v>
      </c>
      <c r="AX143" s="13" t="s">
        <v>85</v>
      </c>
      <c r="AY143" s="219" t="s">
        <v>223</v>
      </c>
    </row>
    <row r="144" spans="1:65" s="2" customFormat="1" ht="24.2" customHeight="1">
      <c r="A144" s="34"/>
      <c r="B144" s="35"/>
      <c r="C144" s="185" t="s">
        <v>229</v>
      </c>
      <c r="D144" s="185" t="s">
        <v>224</v>
      </c>
      <c r="E144" s="186" t="s">
        <v>1545</v>
      </c>
      <c r="F144" s="187" t="s">
        <v>1546</v>
      </c>
      <c r="G144" s="188" t="s">
        <v>227</v>
      </c>
      <c r="H144" s="189">
        <v>18</v>
      </c>
      <c r="I144" s="190"/>
      <c r="J144" s="191">
        <f>ROUND(I144*H144,2)</f>
        <v>0</v>
      </c>
      <c r="K144" s="187" t="s">
        <v>228</v>
      </c>
      <c r="L144" s="39"/>
      <c r="M144" s="192" t="s">
        <v>1</v>
      </c>
      <c r="N144" s="193" t="s">
        <v>43</v>
      </c>
      <c r="O144" s="71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229</v>
      </c>
      <c r="AT144" s="196" t="s">
        <v>224</v>
      </c>
      <c r="AU144" s="196" t="s">
        <v>85</v>
      </c>
      <c r="AY144" s="17" t="s">
        <v>223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85</v>
      </c>
      <c r="BK144" s="197">
        <f>ROUND(I144*H144,2)</f>
        <v>0</v>
      </c>
      <c r="BL144" s="17" t="s">
        <v>229</v>
      </c>
      <c r="BM144" s="196" t="s">
        <v>1547</v>
      </c>
    </row>
    <row r="145" spans="1:65" s="2" customFormat="1" ht="24.2" customHeight="1">
      <c r="A145" s="34"/>
      <c r="B145" s="35"/>
      <c r="C145" s="185" t="s">
        <v>250</v>
      </c>
      <c r="D145" s="185" t="s">
        <v>224</v>
      </c>
      <c r="E145" s="186" t="s">
        <v>245</v>
      </c>
      <c r="F145" s="187" t="s">
        <v>246</v>
      </c>
      <c r="G145" s="188" t="s">
        <v>247</v>
      </c>
      <c r="H145" s="189">
        <v>32.4</v>
      </c>
      <c r="I145" s="190"/>
      <c r="J145" s="191">
        <f>ROUND(I145*H145,2)</f>
        <v>0</v>
      </c>
      <c r="K145" s="187" t="s">
        <v>228</v>
      </c>
      <c r="L145" s="39"/>
      <c r="M145" s="192" t="s">
        <v>1</v>
      </c>
      <c r="N145" s="193" t="s">
        <v>43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229</v>
      </c>
      <c r="AT145" s="196" t="s">
        <v>224</v>
      </c>
      <c r="AU145" s="196" t="s">
        <v>85</v>
      </c>
      <c r="AY145" s="17" t="s">
        <v>223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85</v>
      </c>
      <c r="BK145" s="197">
        <f>ROUND(I145*H145,2)</f>
        <v>0</v>
      </c>
      <c r="BL145" s="17" t="s">
        <v>229</v>
      </c>
      <c r="BM145" s="196" t="s">
        <v>1548</v>
      </c>
    </row>
    <row r="146" spans="1:65" s="13" customFormat="1" ht="11.25">
      <c r="B146" s="209"/>
      <c r="C146" s="210"/>
      <c r="D146" s="200" t="s">
        <v>231</v>
      </c>
      <c r="E146" s="210"/>
      <c r="F146" s="212" t="s">
        <v>1549</v>
      </c>
      <c r="G146" s="210"/>
      <c r="H146" s="213">
        <v>32.4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231</v>
      </c>
      <c r="AU146" s="219" t="s">
        <v>85</v>
      </c>
      <c r="AV146" s="13" t="s">
        <v>87</v>
      </c>
      <c r="AW146" s="13" t="s">
        <v>4</v>
      </c>
      <c r="AX146" s="13" t="s">
        <v>85</v>
      </c>
      <c r="AY146" s="219" t="s">
        <v>223</v>
      </c>
    </row>
    <row r="147" spans="1:65" s="2" customFormat="1" ht="16.5" customHeight="1">
      <c r="A147" s="34"/>
      <c r="B147" s="35"/>
      <c r="C147" s="185" t="s">
        <v>255</v>
      </c>
      <c r="D147" s="185" t="s">
        <v>224</v>
      </c>
      <c r="E147" s="186" t="s">
        <v>251</v>
      </c>
      <c r="F147" s="187" t="s">
        <v>252</v>
      </c>
      <c r="G147" s="188" t="s">
        <v>227</v>
      </c>
      <c r="H147" s="189">
        <v>18</v>
      </c>
      <c r="I147" s="190"/>
      <c r="J147" s="191">
        <f>ROUND(I147*H147,2)</f>
        <v>0</v>
      </c>
      <c r="K147" s="187" t="s">
        <v>228</v>
      </c>
      <c r="L147" s="39"/>
      <c r="M147" s="192" t="s">
        <v>1</v>
      </c>
      <c r="N147" s="193" t="s">
        <v>43</v>
      </c>
      <c r="O147" s="71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229</v>
      </c>
      <c r="AT147" s="196" t="s">
        <v>224</v>
      </c>
      <c r="AU147" s="196" t="s">
        <v>85</v>
      </c>
      <c r="AY147" s="17" t="s">
        <v>223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85</v>
      </c>
      <c r="BK147" s="197">
        <f>ROUND(I147*H147,2)</f>
        <v>0</v>
      </c>
      <c r="BL147" s="17" t="s">
        <v>229</v>
      </c>
      <c r="BM147" s="196" t="s">
        <v>1550</v>
      </c>
    </row>
    <row r="148" spans="1:65" s="2" customFormat="1" ht="24.2" customHeight="1">
      <c r="A148" s="34"/>
      <c r="B148" s="35"/>
      <c r="C148" s="185" t="s">
        <v>259</v>
      </c>
      <c r="D148" s="185" t="s">
        <v>224</v>
      </c>
      <c r="E148" s="186" t="s">
        <v>1551</v>
      </c>
      <c r="F148" s="187" t="s">
        <v>1552</v>
      </c>
      <c r="G148" s="188" t="s">
        <v>227</v>
      </c>
      <c r="H148" s="189">
        <v>9</v>
      </c>
      <c r="I148" s="190"/>
      <c r="J148" s="191">
        <f>ROUND(I148*H148,2)</f>
        <v>0</v>
      </c>
      <c r="K148" s="187" t="s">
        <v>228</v>
      </c>
      <c r="L148" s="39"/>
      <c r="M148" s="192" t="s">
        <v>1</v>
      </c>
      <c r="N148" s="193" t="s">
        <v>43</v>
      </c>
      <c r="O148" s="71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229</v>
      </c>
      <c r="AT148" s="196" t="s">
        <v>224</v>
      </c>
      <c r="AU148" s="196" t="s">
        <v>85</v>
      </c>
      <c r="AY148" s="17" t="s">
        <v>223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85</v>
      </c>
      <c r="BK148" s="197">
        <f>ROUND(I148*H148,2)</f>
        <v>0</v>
      </c>
      <c r="BL148" s="17" t="s">
        <v>229</v>
      </c>
      <c r="BM148" s="196" t="s">
        <v>1553</v>
      </c>
    </row>
    <row r="149" spans="1:65" s="12" customFormat="1" ht="11.25">
      <c r="B149" s="198"/>
      <c r="C149" s="199"/>
      <c r="D149" s="200" t="s">
        <v>231</v>
      </c>
      <c r="E149" s="201" t="s">
        <v>1</v>
      </c>
      <c r="F149" s="202" t="s">
        <v>1540</v>
      </c>
      <c r="G149" s="199"/>
      <c r="H149" s="201" t="s">
        <v>1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231</v>
      </c>
      <c r="AU149" s="208" t="s">
        <v>85</v>
      </c>
      <c r="AV149" s="12" t="s">
        <v>85</v>
      </c>
      <c r="AW149" s="12" t="s">
        <v>33</v>
      </c>
      <c r="AX149" s="12" t="s">
        <v>78</v>
      </c>
      <c r="AY149" s="208" t="s">
        <v>223</v>
      </c>
    </row>
    <row r="150" spans="1:65" s="13" customFormat="1" ht="11.25">
      <c r="B150" s="209"/>
      <c r="C150" s="210"/>
      <c r="D150" s="200" t="s">
        <v>231</v>
      </c>
      <c r="E150" s="211" t="s">
        <v>1</v>
      </c>
      <c r="F150" s="212" t="s">
        <v>1554</v>
      </c>
      <c r="G150" s="210"/>
      <c r="H150" s="213">
        <v>5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231</v>
      </c>
      <c r="AU150" s="219" t="s">
        <v>85</v>
      </c>
      <c r="AV150" s="13" t="s">
        <v>87</v>
      </c>
      <c r="AW150" s="13" t="s">
        <v>33</v>
      </c>
      <c r="AX150" s="13" t="s">
        <v>78</v>
      </c>
      <c r="AY150" s="219" t="s">
        <v>223</v>
      </c>
    </row>
    <row r="151" spans="1:65" s="12" customFormat="1" ht="11.25">
      <c r="B151" s="198"/>
      <c r="C151" s="199"/>
      <c r="D151" s="200" t="s">
        <v>231</v>
      </c>
      <c r="E151" s="201" t="s">
        <v>1</v>
      </c>
      <c r="F151" s="202" t="s">
        <v>1541</v>
      </c>
      <c r="G151" s="199"/>
      <c r="H151" s="201" t="s">
        <v>1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231</v>
      </c>
      <c r="AU151" s="208" t="s">
        <v>85</v>
      </c>
      <c r="AV151" s="12" t="s">
        <v>85</v>
      </c>
      <c r="AW151" s="12" t="s">
        <v>33</v>
      </c>
      <c r="AX151" s="12" t="s">
        <v>78</v>
      </c>
      <c r="AY151" s="208" t="s">
        <v>223</v>
      </c>
    </row>
    <row r="152" spans="1:65" s="13" customFormat="1" ht="11.25">
      <c r="B152" s="209"/>
      <c r="C152" s="210"/>
      <c r="D152" s="200" t="s">
        <v>231</v>
      </c>
      <c r="E152" s="211" t="s">
        <v>1</v>
      </c>
      <c r="F152" s="212" t="s">
        <v>229</v>
      </c>
      <c r="G152" s="210"/>
      <c r="H152" s="213">
        <v>4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231</v>
      </c>
      <c r="AU152" s="219" t="s">
        <v>85</v>
      </c>
      <c r="AV152" s="13" t="s">
        <v>87</v>
      </c>
      <c r="AW152" s="13" t="s">
        <v>33</v>
      </c>
      <c r="AX152" s="13" t="s">
        <v>78</v>
      </c>
      <c r="AY152" s="219" t="s">
        <v>223</v>
      </c>
    </row>
    <row r="153" spans="1:65" s="14" customFormat="1" ht="11.25">
      <c r="B153" s="220"/>
      <c r="C153" s="221"/>
      <c r="D153" s="200" t="s">
        <v>231</v>
      </c>
      <c r="E153" s="222" t="s">
        <v>1</v>
      </c>
      <c r="F153" s="223" t="s">
        <v>237</v>
      </c>
      <c r="G153" s="221"/>
      <c r="H153" s="224">
        <v>9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231</v>
      </c>
      <c r="AU153" s="230" t="s">
        <v>85</v>
      </c>
      <c r="AV153" s="14" t="s">
        <v>229</v>
      </c>
      <c r="AW153" s="14" t="s">
        <v>33</v>
      </c>
      <c r="AX153" s="14" t="s">
        <v>85</v>
      </c>
      <c r="AY153" s="230" t="s">
        <v>223</v>
      </c>
    </row>
    <row r="154" spans="1:65" s="2" customFormat="1" ht="24.2" customHeight="1">
      <c r="A154" s="34"/>
      <c r="B154" s="35"/>
      <c r="C154" s="185" t="s">
        <v>267</v>
      </c>
      <c r="D154" s="185" t="s">
        <v>224</v>
      </c>
      <c r="E154" s="186" t="s">
        <v>1555</v>
      </c>
      <c r="F154" s="187" t="s">
        <v>1556</v>
      </c>
      <c r="G154" s="188" t="s">
        <v>227</v>
      </c>
      <c r="H154" s="189">
        <v>14</v>
      </c>
      <c r="I154" s="190"/>
      <c r="J154" s="191">
        <f>ROUND(I154*H154,2)</f>
        <v>0</v>
      </c>
      <c r="K154" s="187" t="s">
        <v>228</v>
      </c>
      <c r="L154" s="39"/>
      <c r="M154" s="192" t="s">
        <v>1</v>
      </c>
      <c r="N154" s="193" t="s">
        <v>43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229</v>
      </c>
      <c r="AT154" s="196" t="s">
        <v>224</v>
      </c>
      <c r="AU154" s="196" t="s">
        <v>85</v>
      </c>
      <c r="AY154" s="17" t="s">
        <v>223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85</v>
      </c>
      <c r="BK154" s="197">
        <f>ROUND(I154*H154,2)</f>
        <v>0</v>
      </c>
      <c r="BL154" s="17" t="s">
        <v>229</v>
      </c>
      <c r="BM154" s="196" t="s">
        <v>1557</v>
      </c>
    </row>
    <row r="155" spans="1:65" s="12" customFormat="1" ht="11.25">
      <c r="B155" s="198"/>
      <c r="C155" s="199"/>
      <c r="D155" s="200" t="s">
        <v>231</v>
      </c>
      <c r="E155" s="201" t="s">
        <v>1</v>
      </c>
      <c r="F155" s="202" t="s">
        <v>1540</v>
      </c>
      <c r="G155" s="199"/>
      <c r="H155" s="201" t="s">
        <v>1</v>
      </c>
      <c r="I155" s="203"/>
      <c r="J155" s="199"/>
      <c r="K155" s="199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231</v>
      </c>
      <c r="AU155" s="208" t="s">
        <v>85</v>
      </c>
      <c r="AV155" s="12" t="s">
        <v>85</v>
      </c>
      <c r="AW155" s="12" t="s">
        <v>33</v>
      </c>
      <c r="AX155" s="12" t="s">
        <v>78</v>
      </c>
      <c r="AY155" s="208" t="s">
        <v>223</v>
      </c>
    </row>
    <row r="156" spans="1:65" s="13" customFormat="1" ht="11.25">
      <c r="B156" s="209"/>
      <c r="C156" s="210"/>
      <c r="D156" s="200" t="s">
        <v>231</v>
      </c>
      <c r="E156" s="211" t="s">
        <v>1</v>
      </c>
      <c r="F156" s="212" t="s">
        <v>267</v>
      </c>
      <c r="G156" s="210"/>
      <c r="H156" s="213">
        <v>8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231</v>
      </c>
      <c r="AU156" s="219" t="s">
        <v>85</v>
      </c>
      <c r="AV156" s="13" t="s">
        <v>87</v>
      </c>
      <c r="AW156" s="13" t="s">
        <v>33</v>
      </c>
      <c r="AX156" s="13" t="s">
        <v>78</v>
      </c>
      <c r="AY156" s="219" t="s">
        <v>223</v>
      </c>
    </row>
    <row r="157" spans="1:65" s="12" customFormat="1" ht="11.25">
      <c r="B157" s="198"/>
      <c r="C157" s="199"/>
      <c r="D157" s="200" t="s">
        <v>231</v>
      </c>
      <c r="E157" s="201" t="s">
        <v>1</v>
      </c>
      <c r="F157" s="202" t="s">
        <v>1541</v>
      </c>
      <c r="G157" s="199"/>
      <c r="H157" s="201" t="s">
        <v>1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231</v>
      </c>
      <c r="AU157" s="208" t="s">
        <v>85</v>
      </c>
      <c r="AV157" s="12" t="s">
        <v>85</v>
      </c>
      <c r="AW157" s="12" t="s">
        <v>33</v>
      </c>
      <c r="AX157" s="12" t="s">
        <v>78</v>
      </c>
      <c r="AY157" s="208" t="s">
        <v>223</v>
      </c>
    </row>
    <row r="158" spans="1:65" s="13" customFormat="1" ht="11.25">
      <c r="B158" s="209"/>
      <c r="C158" s="210"/>
      <c r="D158" s="200" t="s">
        <v>231</v>
      </c>
      <c r="E158" s="211" t="s">
        <v>1</v>
      </c>
      <c r="F158" s="212" t="s">
        <v>255</v>
      </c>
      <c r="G158" s="210"/>
      <c r="H158" s="213">
        <v>6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231</v>
      </c>
      <c r="AU158" s="219" t="s">
        <v>85</v>
      </c>
      <c r="AV158" s="13" t="s">
        <v>87</v>
      </c>
      <c r="AW158" s="13" t="s">
        <v>33</v>
      </c>
      <c r="AX158" s="13" t="s">
        <v>78</v>
      </c>
      <c r="AY158" s="219" t="s">
        <v>223</v>
      </c>
    </row>
    <row r="159" spans="1:65" s="14" customFormat="1" ht="11.25">
      <c r="B159" s="220"/>
      <c r="C159" s="221"/>
      <c r="D159" s="200" t="s">
        <v>231</v>
      </c>
      <c r="E159" s="222" t="s">
        <v>1</v>
      </c>
      <c r="F159" s="223" t="s">
        <v>237</v>
      </c>
      <c r="G159" s="221"/>
      <c r="H159" s="224">
        <v>14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231</v>
      </c>
      <c r="AU159" s="230" t="s">
        <v>85</v>
      </c>
      <c r="AV159" s="14" t="s">
        <v>229</v>
      </c>
      <c r="AW159" s="14" t="s">
        <v>33</v>
      </c>
      <c r="AX159" s="14" t="s">
        <v>85</v>
      </c>
      <c r="AY159" s="230" t="s">
        <v>223</v>
      </c>
    </row>
    <row r="160" spans="1:65" s="2" customFormat="1" ht="16.5" customHeight="1">
      <c r="A160" s="34"/>
      <c r="B160" s="35"/>
      <c r="C160" s="231" t="s">
        <v>272</v>
      </c>
      <c r="D160" s="231" t="s">
        <v>268</v>
      </c>
      <c r="E160" s="232" t="s">
        <v>1558</v>
      </c>
      <c r="F160" s="233" t="s">
        <v>1559</v>
      </c>
      <c r="G160" s="234" t="s">
        <v>247</v>
      </c>
      <c r="H160" s="235">
        <v>25.2</v>
      </c>
      <c r="I160" s="236"/>
      <c r="J160" s="237">
        <f>ROUND(I160*H160,2)</f>
        <v>0</v>
      </c>
      <c r="K160" s="233" t="s">
        <v>228</v>
      </c>
      <c r="L160" s="238"/>
      <c r="M160" s="239" t="s">
        <v>1</v>
      </c>
      <c r="N160" s="240" t="s">
        <v>43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267</v>
      </c>
      <c r="AT160" s="196" t="s">
        <v>268</v>
      </c>
      <c r="AU160" s="196" t="s">
        <v>85</v>
      </c>
      <c r="AY160" s="17" t="s">
        <v>223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85</v>
      </c>
      <c r="BK160" s="197">
        <f>ROUND(I160*H160,2)</f>
        <v>0</v>
      </c>
      <c r="BL160" s="17" t="s">
        <v>229</v>
      </c>
      <c r="BM160" s="196" t="s">
        <v>1560</v>
      </c>
    </row>
    <row r="161" spans="1:65" s="13" customFormat="1" ht="11.25">
      <c r="B161" s="209"/>
      <c r="C161" s="210"/>
      <c r="D161" s="200" t="s">
        <v>231</v>
      </c>
      <c r="E161" s="210"/>
      <c r="F161" s="212" t="s">
        <v>1561</v>
      </c>
      <c r="G161" s="210"/>
      <c r="H161" s="213">
        <v>25.2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231</v>
      </c>
      <c r="AU161" s="219" t="s">
        <v>85</v>
      </c>
      <c r="AV161" s="13" t="s">
        <v>87</v>
      </c>
      <c r="AW161" s="13" t="s">
        <v>4</v>
      </c>
      <c r="AX161" s="13" t="s">
        <v>85</v>
      </c>
      <c r="AY161" s="219" t="s">
        <v>223</v>
      </c>
    </row>
    <row r="162" spans="1:65" s="11" customFormat="1" ht="25.9" customHeight="1">
      <c r="B162" s="171"/>
      <c r="C162" s="172"/>
      <c r="D162" s="173" t="s">
        <v>77</v>
      </c>
      <c r="E162" s="174" t="s">
        <v>229</v>
      </c>
      <c r="F162" s="174" t="s">
        <v>381</v>
      </c>
      <c r="G162" s="172"/>
      <c r="H162" s="172"/>
      <c r="I162" s="175"/>
      <c r="J162" s="176">
        <f>BK162</f>
        <v>0</v>
      </c>
      <c r="K162" s="172"/>
      <c r="L162" s="177"/>
      <c r="M162" s="178"/>
      <c r="N162" s="179"/>
      <c r="O162" s="179"/>
      <c r="P162" s="180">
        <f>SUM(P163:P168)</f>
        <v>0</v>
      </c>
      <c r="Q162" s="179"/>
      <c r="R162" s="180">
        <f>SUM(R163:R168)</f>
        <v>0</v>
      </c>
      <c r="S162" s="179"/>
      <c r="T162" s="181">
        <f>SUM(T163:T168)</f>
        <v>0</v>
      </c>
      <c r="AR162" s="182" t="s">
        <v>85</v>
      </c>
      <c r="AT162" s="183" t="s">
        <v>77</v>
      </c>
      <c r="AU162" s="183" t="s">
        <v>78</v>
      </c>
      <c r="AY162" s="182" t="s">
        <v>223</v>
      </c>
      <c r="BK162" s="184">
        <f>SUM(BK163:BK168)</f>
        <v>0</v>
      </c>
    </row>
    <row r="163" spans="1:65" s="2" customFormat="1" ht="24.2" customHeight="1">
      <c r="A163" s="34"/>
      <c r="B163" s="35"/>
      <c r="C163" s="185" t="s">
        <v>280</v>
      </c>
      <c r="D163" s="185" t="s">
        <v>224</v>
      </c>
      <c r="E163" s="186" t="s">
        <v>1562</v>
      </c>
      <c r="F163" s="187" t="s">
        <v>1563</v>
      </c>
      <c r="G163" s="188" t="s">
        <v>227</v>
      </c>
      <c r="H163" s="189">
        <v>4</v>
      </c>
      <c r="I163" s="190"/>
      <c r="J163" s="191">
        <f>ROUND(I163*H163,2)</f>
        <v>0</v>
      </c>
      <c r="K163" s="187" t="s">
        <v>228</v>
      </c>
      <c r="L163" s="39"/>
      <c r="M163" s="192" t="s">
        <v>1</v>
      </c>
      <c r="N163" s="193" t="s">
        <v>43</v>
      </c>
      <c r="O163" s="71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229</v>
      </c>
      <c r="AT163" s="196" t="s">
        <v>224</v>
      </c>
      <c r="AU163" s="196" t="s">
        <v>85</v>
      </c>
      <c r="AY163" s="17" t="s">
        <v>223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85</v>
      </c>
      <c r="BK163" s="197">
        <f>ROUND(I163*H163,2)</f>
        <v>0</v>
      </c>
      <c r="BL163" s="17" t="s">
        <v>229</v>
      </c>
      <c r="BM163" s="196" t="s">
        <v>1564</v>
      </c>
    </row>
    <row r="164" spans="1:65" s="12" customFormat="1" ht="11.25">
      <c r="B164" s="198"/>
      <c r="C164" s="199"/>
      <c r="D164" s="200" t="s">
        <v>231</v>
      </c>
      <c r="E164" s="201" t="s">
        <v>1</v>
      </c>
      <c r="F164" s="202" t="s">
        <v>1540</v>
      </c>
      <c r="G164" s="199"/>
      <c r="H164" s="201" t="s">
        <v>1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231</v>
      </c>
      <c r="AU164" s="208" t="s">
        <v>85</v>
      </c>
      <c r="AV164" s="12" t="s">
        <v>85</v>
      </c>
      <c r="AW164" s="12" t="s">
        <v>33</v>
      </c>
      <c r="AX164" s="12" t="s">
        <v>78</v>
      </c>
      <c r="AY164" s="208" t="s">
        <v>223</v>
      </c>
    </row>
    <row r="165" spans="1:65" s="13" customFormat="1" ht="11.25">
      <c r="B165" s="209"/>
      <c r="C165" s="210"/>
      <c r="D165" s="200" t="s">
        <v>231</v>
      </c>
      <c r="E165" s="211" t="s">
        <v>1</v>
      </c>
      <c r="F165" s="212" t="s">
        <v>1565</v>
      </c>
      <c r="G165" s="210"/>
      <c r="H165" s="213">
        <v>2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231</v>
      </c>
      <c r="AU165" s="219" t="s">
        <v>85</v>
      </c>
      <c r="AV165" s="13" t="s">
        <v>87</v>
      </c>
      <c r="AW165" s="13" t="s">
        <v>33</v>
      </c>
      <c r="AX165" s="13" t="s">
        <v>78</v>
      </c>
      <c r="AY165" s="219" t="s">
        <v>223</v>
      </c>
    </row>
    <row r="166" spans="1:65" s="12" customFormat="1" ht="11.25">
      <c r="B166" s="198"/>
      <c r="C166" s="199"/>
      <c r="D166" s="200" t="s">
        <v>231</v>
      </c>
      <c r="E166" s="201" t="s">
        <v>1</v>
      </c>
      <c r="F166" s="202" t="s">
        <v>1541</v>
      </c>
      <c r="G166" s="199"/>
      <c r="H166" s="201" t="s">
        <v>1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231</v>
      </c>
      <c r="AU166" s="208" t="s">
        <v>85</v>
      </c>
      <c r="AV166" s="12" t="s">
        <v>85</v>
      </c>
      <c r="AW166" s="12" t="s">
        <v>33</v>
      </c>
      <c r="AX166" s="12" t="s">
        <v>78</v>
      </c>
      <c r="AY166" s="208" t="s">
        <v>223</v>
      </c>
    </row>
    <row r="167" spans="1:65" s="13" customFormat="1" ht="11.25">
      <c r="B167" s="209"/>
      <c r="C167" s="210"/>
      <c r="D167" s="200" t="s">
        <v>231</v>
      </c>
      <c r="E167" s="211" t="s">
        <v>1</v>
      </c>
      <c r="F167" s="212" t="s">
        <v>1565</v>
      </c>
      <c r="G167" s="210"/>
      <c r="H167" s="213">
        <v>2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231</v>
      </c>
      <c r="AU167" s="219" t="s">
        <v>85</v>
      </c>
      <c r="AV167" s="13" t="s">
        <v>87</v>
      </c>
      <c r="AW167" s="13" t="s">
        <v>33</v>
      </c>
      <c r="AX167" s="13" t="s">
        <v>78</v>
      </c>
      <c r="AY167" s="219" t="s">
        <v>223</v>
      </c>
    </row>
    <row r="168" spans="1:65" s="14" customFormat="1" ht="11.25">
      <c r="B168" s="220"/>
      <c r="C168" s="221"/>
      <c r="D168" s="200" t="s">
        <v>231</v>
      </c>
      <c r="E168" s="222" t="s">
        <v>1</v>
      </c>
      <c r="F168" s="223" t="s">
        <v>237</v>
      </c>
      <c r="G168" s="221"/>
      <c r="H168" s="224">
        <v>4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231</v>
      </c>
      <c r="AU168" s="230" t="s">
        <v>85</v>
      </c>
      <c r="AV168" s="14" t="s">
        <v>229</v>
      </c>
      <c r="AW168" s="14" t="s">
        <v>33</v>
      </c>
      <c r="AX168" s="14" t="s">
        <v>85</v>
      </c>
      <c r="AY168" s="230" t="s">
        <v>223</v>
      </c>
    </row>
    <row r="169" spans="1:65" s="11" customFormat="1" ht="25.9" customHeight="1">
      <c r="B169" s="171"/>
      <c r="C169" s="172"/>
      <c r="D169" s="173" t="s">
        <v>77</v>
      </c>
      <c r="E169" s="174" t="s">
        <v>1566</v>
      </c>
      <c r="F169" s="174" t="s">
        <v>1567</v>
      </c>
      <c r="G169" s="172"/>
      <c r="H169" s="172"/>
      <c r="I169" s="175"/>
      <c r="J169" s="176">
        <f>BK169</f>
        <v>0</v>
      </c>
      <c r="K169" s="172"/>
      <c r="L169" s="177"/>
      <c r="M169" s="178"/>
      <c r="N169" s="179"/>
      <c r="O169" s="179"/>
      <c r="P169" s="180">
        <f>SUM(P170:P183)</f>
        <v>0</v>
      </c>
      <c r="Q169" s="179"/>
      <c r="R169" s="180">
        <f>SUM(R170:R183)</f>
        <v>0.58526999999999985</v>
      </c>
      <c r="S169" s="179"/>
      <c r="T169" s="181">
        <f>SUM(T170:T183)</f>
        <v>0</v>
      </c>
      <c r="AR169" s="182" t="s">
        <v>87</v>
      </c>
      <c r="AT169" s="183" t="s">
        <v>77</v>
      </c>
      <c r="AU169" s="183" t="s">
        <v>78</v>
      </c>
      <c r="AY169" s="182" t="s">
        <v>223</v>
      </c>
      <c r="BK169" s="184">
        <f>SUM(BK170:BK183)</f>
        <v>0</v>
      </c>
    </row>
    <row r="170" spans="1:65" s="2" customFormat="1" ht="21.75" customHeight="1">
      <c r="A170" s="34"/>
      <c r="B170" s="35"/>
      <c r="C170" s="185" t="s">
        <v>285</v>
      </c>
      <c r="D170" s="185" t="s">
        <v>224</v>
      </c>
      <c r="E170" s="186" t="s">
        <v>1568</v>
      </c>
      <c r="F170" s="187" t="s">
        <v>1569</v>
      </c>
      <c r="G170" s="188" t="s">
        <v>142</v>
      </c>
      <c r="H170" s="189">
        <v>56</v>
      </c>
      <c r="I170" s="190"/>
      <c r="J170" s="191">
        <f t="shared" ref="J170:J176" si="0">ROUND(I170*H170,2)</f>
        <v>0</v>
      </c>
      <c r="K170" s="187" t="s">
        <v>228</v>
      </c>
      <c r="L170" s="39"/>
      <c r="M170" s="192" t="s">
        <v>1</v>
      </c>
      <c r="N170" s="193" t="s">
        <v>43</v>
      </c>
      <c r="O170" s="71"/>
      <c r="P170" s="194">
        <f t="shared" ref="P170:P176" si="1">O170*H170</f>
        <v>0</v>
      </c>
      <c r="Q170" s="194">
        <v>1.42E-3</v>
      </c>
      <c r="R170" s="194">
        <f t="shared" ref="R170:R176" si="2">Q170*H170</f>
        <v>7.9520000000000007E-2</v>
      </c>
      <c r="S170" s="194">
        <v>0</v>
      </c>
      <c r="T170" s="195">
        <f t="shared" ref="T170:T176" si="3"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318</v>
      </c>
      <c r="AT170" s="196" t="s">
        <v>224</v>
      </c>
      <c r="AU170" s="196" t="s">
        <v>85</v>
      </c>
      <c r="AY170" s="17" t="s">
        <v>223</v>
      </c>
      <c r="BE170" s="197">
        <f t="shared" ref="BE170:BE176" si="4">IF(N170="základní",J170,0)</f>
        <v>0</v>
      </c>
      <c r="BF170" s="197">
        <f t="shared" ref="BF170:BF176" si="5">IF(N170="snížená",J170,0)</f>
        <v>0</v>
      </c>
      <c r="BG170" s="197">
        <f t="shared" ref="BG170:BG176" si="6">IF(N170="zákl. přenesená",J170,0)</f>
        <v>0</v>
      </c>
      <c r="BH170" s="197">
        <f t="shared" ref="BH170:BH176" si="7">IF(N170="sníž. přenesená",J170,0)</f>
        <v>0</v>
      </c>
      <c r="BI170" s="197">
        <f t="shared" ref="BI170:BI176" si="8">IF(N170="nulová",J170,0)</f>
        <v>0</v>
      </c>
      <c r="BJ170" s="17" t="s">
        <v>85</v>
      </c>
      <c r="BK170" s="197">
        <f t="shared" ref="BK170:BK176" si="9">ROUND(I170*H170,2)</f>
        <v>0</v>
      </c>
      <c r="BL170" s="17" t="s">
        <v>318</v>
      </c>
      <c r="BM170" s="196" t="s">
        <v>1570</v>
      </c>
    </row>
    <row r="171" spans="1:65" s="2" customFormat="1" ht="21.75" customHeight="1">
      <c r="A171" s="34"/>
      <c r="B171" s="35"/>
      <c r="C171" s="185" t="s">
        <v>289</v>
      </c>
      <c r="D171" s="185" t="s">
        <v>224</v>
      </c>
      <c r="E171" s="186" t="s">
        <v>1571</v>
      </c>
      <c r="F171" s="187" t="s">
        <v>1572</v>
      </c>
      <c r="G171" s="188" t="s">
        <v>142</v>
      </c>
      <c r="H171" s="189">
        <v>28</v>
      </c>
      <c r="I171" s="190"/>
      <c r="J171" s="191">
        <f t="shared" si="0"/>
        <v>0</v>
      </c>
      <c r="K171" s="187" t="s">
        <v>228</v>
      </c>
      <c r="L171" s="39"/>
      <c r="M171" s="192" t="s">
        <v>1</v>
      </c>
      <c r="N171" s="193" t="s">
        <v>43</v>
      </c>
      <c r="O171" s="71"/>
      <c r="P171" s="194">
        <f t="shared" si="1"/>
        <v>0</v>
      </c>
      <c r="Q171" s="194">
        <v>1.2319999999999999E-2</v>
      </c>
      <c r="R171" s="194">
        <f t="shared" si="2"/>
        <v>0.34495999999999999</v>
      </c>
      <c r="S171" s="194">
        <v>0</v>
      </c>
      <c r="T171" s="195">
        <f t="shared" si="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318</v>
      </c>
      <c r="AT171" s="196" t="s">
        <v>224</v>
      </c>
      <c r="AU171" s="196" t="s">
        <v>85</v>
      </c>
      <c r="AY171" s="17" t="s">
        <v>223</v>
      </c>
      <c r="BE171" s="197">
        <f t="shared" si="4"/>
        <v>0</v>
      </c>
      <c r="BF171" s="197">
        <f t="shared" si="5"/>
        <v>0</v>
      </c>
      <c r="BG171" s="197">
        <f t="shared" si="6"/>
        <v>0</v>
      </c>
      <c r="BH171" s="197">
        <f t="shared" si="7"/>
        <v>0</v>
      </c>
      <c r="BI171" s="197">
        <f t="shared" si="8"/>
        <v>0</v>
      </c>
      <c r="BJ171" s="17" t="s">
        <v>85</v>
      </c>
      <c r="BK171" s="197">
        <f t="shared" si="9"/>
        <v>0</v>
      </c>
      <c r="BL171" s="17" t="s">
        <v>318</v>
      </c>
      <c r="BM171" s="196" t="s">
        <v>1573</v>
      </c>
    </row>
    <row r="172" spans="1:65" s="2" customFormat="1" ht="21.75" customHeight="1">
      <c r="A172" s="34"/>
      <c r="B172" s="35"/>
      <c r="C172" s="185" t="s">
        <v>295</v>
      </c>
      <c r="D172" s="185" t="s">
        <v>224</v>
      </c>
      <c r="E172" s="186" t="s">
        <v>1574</v>
      </c>
      <c r="F172" s="187" t="s">
        <v>1575</v>
      </c>
      <c r="G172" s="188" t="s">
        <v>142</v>
      </c>
      <c r="H172" s="189">
        <v>4</v>
      </c>
      <c r="I172" s="190"/>
      <c r="J172" s="191">
        <f t="shared" si="0"/>
        <v>0</v>
      </c>
      <c r="K172" s="187" t="s">
        <v>228</v>
      </c>
      <c r="L172" s="39"/>
      <c r="M172" s="192" t="s">
        <v>1</v>
      </c>
      <c r="N172" s="193" t="s">
        <v>43</v>
      </c>
      <c r="O172" s="71"/>
      <c r="P172" s="194">
        <f t="shared" si="1"/>
        <v>0</v>
      </c>
      <c r="Q172" s="194">
        <v>1.975E-2</v>
      </c>
      <c r="R172" s="194">
        <f t="shared" si="2"/>
        <v>7.9000000000000001E-2</v>
      </c>
      <c r="S172" s="194">
        <v>0</v>
      </c>
      <c r="T172" s="195">
        <f t="shared" si="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6" t="s">
        <v>318</v>
      </c>
      <c r="AT172" s="196" t="s">
        <v>224</v>
      </c>
      <c r="AU172" s="196" t="s">
        <v>85</v>
      </c>
      <c r="AY172" s="17" t="s">
        <v>223</v>
      </c>
      <c r="BE172" s="197">
        <f t="shared" si="4"/>
        <v>0</v>
      </c>
      <c r="BF172" s="197">
        <f t="shared" si="5"/>
        <v>0</v>
      </c>
      <c r="BG172" s="197">
        <f t="shared" si="6"/>
        <v>0</v>
      </c>
      <c r="BH172" s="197">
        <f t="shared" si="7"/>
        <v>0</v>
      </c>
      <c r="BI172" s="197">
        <f t="shared" si="8"/>
        <v>0</v>
      </c>
      <c r="BJ172" s="17" t="s">
        <v>85</v>
      </c>
      <c r="BK172" s="197">
        <f t="shared" si="9"/>
        <v>0</v>
      </c>
      <c r="BL172" s="17" t="s">
        <v>318</v>
      </c>
      <c r="BM172" s="196" t="s">
        <v>1576</v>
      </c>
    </row>
    <row r="173" spans="1:65" s="2" customFormat="1" ht="16.5" customHeight="1">
      <c r="A173" s="34"/>
      <c r="B173" s="35"/>
      <c r="C173" s="185" t="s">
        <v>301</v>
      </c>
      <c r="D173" s="185" t="s">
        <v>224</v>
      </c>
      <c r="E173" s="186" t="s">
        <v>1577</v>
      </c>
      <c r="F173" s="187" t="s">
        <v>1578</v>
      </c>
      <c r="G173" s="188" t="s">
        <v>142</v>
      </c>
      <c r="H173" s="189">
        <v>9</v>
      </c>
      <c r="I173" s="190"/>
      <c r="J173" s="191">
        <f t="shared" si="0"/>
        <v>0</v>
      </c>
      <c r="K173" s="187" t="s">
        <v>228</v>
      </c>
      <c r="L173" s="39"/>
      <c r="M173" s="192" t="s">
        <v>1</v>
      </c>
      <c r="N173" s="193" t="s">
        <v>43</v>
      </c>
      <c r="O173" s="71"/>
      <c r="P173" s="194">
        <f t="shared" si="1"/>
        <v>0</v>
      </c>
      <c r="Q173" s="194">
        <v>4.0999999999999999E-4</v>
      </c>
      <c r="R173" s="194">
        <f t="shared" si="2"/>
        <v>3.6899999999999997E-3</v>
      </c>
      <c r="S173" s="194">
        <v>0</v>
      </c>
      <c r="T173" s="195">
        <f t="shared" si="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318</v>
      </c>
      <c r="AT173" s="196" t="s">
        <v>224</v>
      </c>
      <c r="AU173" s="196" t="s">
        <v>85</v>
      </c>
      <c r="AY173" s="17" t="s">
        <v>223</v>
      </c>
      <c r="BE173" s="197">
        <f t="shared" si="4"/>
        <v>0</v>
      </c>
      <c r="BF173" s="197">
        <f t="shared" si="5"/>
        <v>0</v>
      </c>
      <c r="BG173" s="197">
        <f t="shared" si="6"/>
        <v>0</v>
      </c>
      <c r="BH173" s="197">
        <f t="shared" si="7"/>
        <v>0</v>
      </c>
      <c r="BI173" s="197">
        <f t="shared" si="8"/>
        <v>0</v>
      </c>
      <c r="BJ173" s="17" t="s">
        <v>85</v>
      </c>
      <c r="BK173" s="197">
        <f t="shared" si="9"/>
        <v>0</v>
      </c>
      <c r="BL173" s="17" t="s">
        <v>318</v>
      </c>
      <c r="BM173" s="196" t="s">
        <v>1579</v>
      </c>
    </row>
    <row r="174" spans="1:65" s="2" customFormat="1" ht="16.5" customHeight="1">
      <c r="A174" s="34"/>
      <c r="B174" s="35"/>
      <c r="C174" s="185" t="s">
        <v>8</v>
      </c>
      <c r="D174" s="185" t="s">
        <v>224</v>
      </c>
      <c r="E174" s="186" t="s">
        <v>1580</v>
      </c>
      <c r="F174" s="187" t="s">
        <v>1581</v>
      </c>
      <c r="G174" s="188" t="s">
        <v>142</v>
      </c>
      <c r="H174" s="189">
        <v>12</v>
      </c>
      <c r="I174" s="190"/>
      <c r="J174" s="191">
        <f t="shared" si="0"/>
        <v>0</v>
      </c>
      <c r="K174" s="187" t="s">
        <v>228</v>
      </c>
      <c r="L174" s="39"/>
      <c r="M174" s="192" t="s">
        <v>1</v>
      </c>
      <c r="N174" s="193" t="s">
        <v>43</v>
      </c>
      <c r="O174" s="71"/>
      <c r="P174" s="194">
        <f t="shared" si="1"/>
        <v>0</v>
      </c>
      <c r="Q174" s="194">
        <v>4.8000000000000001E-4</v>
      </c>
      <c r="R174" s="194">
        <f t="shared" si="2"/>
        <v>5.7600000000000004E-3</v>
      </c>
      <c r="S174" s="194">
        <v>0</v>
      </c>
      <c r="T174" s="195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318</v>
      </c>
      <c r="AT174" s="196" t="s">
        <v>224</v>
      </c>
      <c r="AU174" s="196" t="s">
        <v>85</v>
      </c>
      <c r="AY174" s="17" t="s">
        <v>223</v>
      </c>
      <c r="BE174" s="197">
        <f t="shared" si="4"/>
        <v>0</v>
      </c>
      <c r="BF174" s="197">
        <f t="shared" si="5"/>
        <v>0</v>
      </c>
      <c r="BG174" s="197">
        <f t="shared" si="6"/>
        <v>0</v>
      </c>
      <c r="BH174" s="197">
        <f t="shared" si="7"/>
        <v>0</v>
      </c>
      <c r="BI174" s="197">
        <f t="shared" si="8"/>
        <v>0</v>
      </c>
      <c r="BJ174" s="17" t="s">
        <v>85</v>
      </c>
      <c r="BK174" s="197">
        <f t="shared" si="9"/>
        <v>0</v>
      </c>
      <c r="BL174" s="17" t="s">
        <v>318</v>
      </c>
      <c r="BM174" s="196" t="s">
        <v>1582</v>
      </c>
    </row>
    <row r="175" spans="1:65" s="2" customFormat="1" ht="16.5" customHeight="1">
      <c r="A175" s="34"/>
      <c r="B175" s="35"/>
      <c r="C175" s="185" t="s">
        <v>318</v>
      </c>
      <c r="D175" s="185" t="s">
        <v>224</v>
      </c>
      <c r="E175" s="186" t="s">
        <v>1583</v>
      </c>
      <c r="F175" s="187" t="s">
        <v>1584</v>
      </c>
      <c r="G175" s="188" t="s">
        <v>142</v>
      </c>
      <c r="H175" s="189">
        <v>9</v>
      </c>
      <c r="I175" s="190"/>
      <c r="J175" s="191">
        <f t="shared" si="0"/>
        <v>0</v>
      </c>
      <c r="K175" s="187" t="s">
        <v>228</v>
      </c>
      <c r="L175" s="39"/>
      <c r="M175" s="192" t="s">
        <v>1</v>
      </c>
      <c r="N175" s="193" t="s">
        <v>43</v>
      </c>
      <c r="O175" s="71"/>
      <c r="P175" s="194">
        <f t="shared" si="1"/>
        <v>0</v>
      </c>
      <c r="Q175" s="194">
        <v>7.1000000000000002E-4</v>
      </c>
      <c r="R175" s="194">
        <f t="shared" si="2"/>
        <v>6.3899999999999998E-3</v>
      </c>
      <c r="S175" s="194">
        <v>0</v>
      </c>
      <c r="T175" s="195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318</v>
      </c>
      <c r="AT175" s="196" t="s">
        <v>224</v>
      </c>
      <c r="AU175" s="196" t="s">
        <v>85</v>
      </c>
      <c r="AY175" s="17" t="s">
        <v>223</v>
      </c>
      <c r="BE175" s="197">
        <f t="shared" si="4"/>
        <v>0</v>
      </c>
      <c r="BF175" s="197">
        <f t="shared" si="5"/>
        <v>0</v>
      </c>
      <c r="BG175" s="197">
        <f t="shared" si="6"/>
        <v>0</v>
      </c>
      <c r="BH175" s="197">
        <f t="shared" si="7"/>
        <v>0</v>
      </c>
      <c r="BI175" s="197">
        <f t="shared" si="8"/>
        <v>0</v>
      </c>
      <c r="BJ175" s="17" t="s">
        <v>85</v>
      </c>
      <c r="BK175" s="197">
        <f t="shared" si="9"/>
        <v>0</v>
      </c>
      <c r="BL175" s="17" t="s">
        <v>318</v>
      </c>
      <c r="BM175" s="196" t="s">
        <v>1585</v>
      </c>
    </row>
    <row r="176" spans="1:65" s="2" customFormat="1" ht="16.5" customHeight="1">
      <c r="A176" s="34"/>
      <c r="B176" s="35"/>
      <c r="C176" s="185" t="s">
        <v>324</v>
      </c>
      <c r="D176" s="185" t="s">
        <v>224</v>
      </c>
      <c r="E176" s="186" t="s">
        <v>1586</v>
      </c>
      <c r="F176" s="187" t="s">
        <v>1587</v>
      </c>
      <c r="G176" s="188" t="s">
        <v>142</v>
      </c>
      <c r="H176" s="189">
        <v>30</v>
      </c>
      <c r="I176" s="190"/>
      <c r="J176" s="191">
        <f t="shared" si="0"/>
        <v>0</v>
      </c>
      <c r="K176" s="187" t="s">
        <v>228</v>
      </c>
      <c r="L176" s="39"/>
      <c r="M176" s="192" t="s">
        <v>1</v>
      </c>
      <c r="N176" s="193" t="s">
        <v>43</v>
      </c>
      <c r="O176" s="71"/>
      <c r="P176" s="194">
        <f t="shared" si="1"/>
        <v>0</v>
      </c>
      <c r="Q176" s="194">
        <v>1.9E-3</v>
      </c>
      <c r="R176" s="194">
        <f t="shared" si="2"/>
        <v>5.7000000000000002E-2</v>
      </c>
      <c r="S176" s="194">
        <v>0</v>
      </c>
      <c r="T176" s="195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318</v>
      </c>
      <c r="AT176" s="196" t="s">
        <v>224</v>
      </c>
      <c r="AU176" s="196" t="s">
        <v>85</v>
      </c>
      <c r="AY176" s="17" t="s">
        <v>223</v>
      </c>
      <c r="BE176" s="197">
        <f t="shared" si="4"/>
        <v>0</v>
      </c>
      <c r="BF176" s="197">
        <f t="shared" si="5"/>
        <v>0</v>
      </c>
      <c r="BG176" s="197">
        <f t="shared" si="6"/>
        <v>0</v>
      </c>
      <c r="BH176" s="197">
        <f t="shared" si="7"/>
        <v>0</v>
      </c>
      <c r="BI176" s="197">
        <f t="shared" si="8"/>
        <v>0</v>
      </c>
      <c r="BJ176" s="17" t="s">
        <v>85</v>
      </c>
      <c r="BK176" s="197">
        <f t="shared" si="9"/>
        <v>0</v>
      </c>
      <c r="BL176" s="17" t="s">
        <v>318</v>
      </c>
      <c r="BM176" s="196" t="s">
        <v>1588</v>
      </c>
    </row>
    <row r="177" spans="1:65" s="2" customFormat="1" ht="19.5">
      <c r="A177" s="34"/>
      <c r="B177" s="35"/>
      <c r="C177" s="36"/>
      <c r="D177" s="200" t="s">
        <v>337</v>
      </c>
      <c r="E177" s="36"/>
      <c r="F177" s="241" t="s">
        <v>1589</v>
      </c>
      <c r="G177" s="36"/>
      <c r="H177" s="36"/>
      <c r="I177" s="242"/>
      <c r="J177" s="36"/>
      <c r="K177" s="36"/>
      <c r="L177" s="39"/>
      <c r="M177" s="243"/>
      <c r="N177" s="244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337</v>
      </c>
      <c r="AU177" s="17" t="s">
        <v>85</v>
      </c>
    </row>
    <row r="178" spans="1:65" s="2" customFormat="1" ht="16.5" customHeight="1">
      <c r="A178" s="34"/>
      <c r="B178" s="35"/>
      <c r="C178" s="185" t="s">
        <v>329</v>
      </c>
      <c r="D178" s="185" t="s">
        <v>224</v>
      </c>
      <c r="E178" s="186" t="s">
        <v>1590</v>
      </c>
      <c r="F178" s="187" t="s">
        <v>1591</v>
      </c>
      <c r="G178" s="188" t="s">
        <v>321</v>
      </c>
      <c r="H178" s="189">
        <v>9</v>
      </c>
      <c r="I178" s="190"/>
      <c r="J178" s="191">
        <f t="shared" ref="J178:J183" si="10">ROUND(I178*H178,2)</f>
        <v>0</v>
      </c>
      <c r="K178" s="187" t="s">
        <v>228</v>
      </c>
      <c r="L178" s="39"/>
      <c r="M178" s="192" t="s">
        <v>1</v>
      </c>
      <c r="N178" s="193" t="s">
        <v>43</v>
      </c>
      <c r="O178" s="71"/>
      <c r="P178" s="194">
        <f t="shared" ref="P178:P183" si="11">O178*H178</f>
        <v>0</v>
      </c>
      <c r="Q178" s="194">
        <v>0</v>
      </c>
      <c r="R178" s="194">
        <f t="shared" ref="R178:R183" si="12">Q178*H178</f>
        <v>0</v>
      </c>
      <c r="S178" s="194">
        <v>0</v>
      </c>
      <c r="T178" s="195">
        <f t="shared" ref="T178:T183" si="13"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318</v>
      </c>
      <c r="AT178" s="196" t="s">
        <v>224</v>
      </c>
      <c r="AU178" s="196" t="s">
        <v>85</v>
      </c>
      <c r="AY178" s="17" t="s">
        <v>223</v>
      </c>
      <c r="BE178" s="197">
        <f t="shared" ref="BE178:BE183" si="14">IF(N178="základní",J178,0)</f>
        <v>0</v>
      </c>
      <c r="BF178" s="197">
        <f t="shared" ref="BF178:BF183" si="15">IF(N178="snížená",J178,0)</f>
        <v>0</v>
      </c>
      <c r="BG178" s="197">
        <f t="shared" ref="BG178:BG183" si="16">IF(N178="zákl. přenesená",J178,0)</f>
        <v>0</v>
      </c>
      <c r="BH178" s="197">
        <f t="shared" ref="BH178:BH183" si="17">IF(N178="sníž. přenesená",J178,0)</f>
        <v>0</v>
      </c>
      <c r="BI178" s="197">
        <f t="shared" ref="BI178:BI183" si="18">IF(N178="nulová",J178,0)</f>
        <v>0</v>
      </c>
      <c r="BJ178" s="17" t="s">
        <v>85</v>
      </c>
      <c r="BK178" s="197">
        <f t="shared" ref="BK178:BK183" si="19">ROUND(I178*H178,2)</f>
        <v>0</v>
      </c>
      <c r="BL178" s="17" t="s">
        <v>318</v>
      </c>
      <c r="BM178" s="196" t="s">
        <v>1592</v>
      </c>
    </row>
    <row r="179" spans="1:65" s="2" customFormat="1" ht="21.75" customHeight="1">
      <c r="A179" s="34"/>
      <c r="B179" s="35"/>
      <c r="C179" s="185" t="s">
        <v>333</v>
      </c>
      <c r="D179" s="185" t="s">
        <v>224</v>
      </c>
      <c r="E179" s="186" t="s">
        <v>1593</v>
      </c>
      <c r="F179" s="187" t="s">
        <v>1594</v>
      </c>
      <c r="G179" s="188" t="s">
        <v>321</v>
      </c>
      <c r="H179" s="189">
        <v>3</v>
      </c>
      <c r="I179" s="190"/>
      <c r="J179" s="191">
        <f t="shared" si="10"/>
        <v>0</v>
      </c>
      <c r="K179" s="187" t="s">
        <v>228</v>
      </c>
      <c r="L179" s="39"/>
      <c r="M179" s="192" t="s">
        <v>1</v>
      </c>
      <c r="N179" s="193" t="s">
        <v>43</v>
      </c>
      <c r="O179" s="71"/>
      <c r="P179" s="194">
        <f t="shared" si="11"/>
        <v>0</v>
      </c>
      <c r="Q179" s="194">
        <v>0</v>
      </c>
      <c r="R179" s="194">
        <f t="shared" si="12"/>
        <v>0</v>
      </c>
      <c r="S179" s="194">
        <v>0</v>
      </c>
      <c r="T179" s="195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318</v>
      </c>
      <c r="AT179" s="196" t="s">
        <v>224</v>
      </c>
      <c r="AU179" s="196" t="s">
        <v>85</v>
      </c>
      <c r="AY179" s="17" t="s">
        <v>223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7" t="s">
        <v>85</v>
      </c>
      <c r="BK179" s="197">
        <f t="shared" si="19"/>
        <v>0</v>
      </c>
      <c r="BL179" s="17" t="s">
        <v>318</v>
      </c>
      <c r="BM179" s="196" t="s">
        <v>1595</v>
      </c>
    </row>
    <row r="180" spans="1:65" s="2" customFormat="1" ht="24.2" customHeight="1">
      <c r="A180" s="34"/>
      <c r="B180" s="35"/>
      <c r="C180" s="185" t="s">
        <v>340</v>
      </c>
      <c r="D180" s="185" t="s">
        <v>224</v>
      </c>
      <c r="E180" s="186" t="s">
        <v>1596</v>
      </c>
      <c r="F180" s="187" t="s">
        <v>1597</v>
      </c>
      <c r="G180" s="188" t="s">
        <v>321</v>
      </c>
      <c r="H180" s="189">
        <v>5</v>
      </c>
      <c r="I180" s="190"/>
      <c r="J180" s="191">
        <f t="shared" si="10"/>
        <v>0</v>
      </c>
      <c r="K180" s="187" t="s">
        <v>228</v>
      </c>
      <c r="L180" s="39"/>
      <c r="M180" s="192" t="s">
        <v>1</v>
      </c>
      <c r="N180" s="193" t="s">
        <v>43</v>
      </c>
      <c r="O180" s="71"/>
      <c r="P180" s="194">
        <f t="shared" si="11"/>
        <v>0</v>
      </c>
      <c r="Q180" s="194">
        <v>1.5E-3</v>
      </c>
      <c r="R180" s="194">
        <f t="shared" si="12"/>
        <v>7.4999999999999997E-3</v>
      </c>
      <c r="S180" s="194">
        <v>0</v>
      </c>
      <c r="T180" s="195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6" t="s">
        <v>318</v>
      </c>
      <c r="AT180" s="196" t="s">
        <v>224</v>
      </c>
      <c r="AU180" s="196" t="s">
        <v>85</v>
      </c>
      <c r="AY180" s="17" t="s">
        <v>223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7" t="s">
        <v>85</v>
      </c>
      <c r="BK180" s="197">
        <f t="shared" si="19"/>
        <v>0</v>
      </c>
      <c r="BL180" s="17" t="s">
        <v>318</v>
      </c>
      <c r="BM180" s="196" t="s">
        <v>1598</v>
      </c>
    </row>
    <row r="181" spans="1:65" s="2" customFormat="1" ht="16.5" customHeight="1">
      <c r="A181" s="34"/>
      <c r="B181" s="35"/>
      <c r="C181" s="185" t="s">
        <v>7</v>
      </c>
      <c r="D181" s="185" t="s">
        <v>224</v>
      </c>
      <c r="E181" s="186" t="s">
        <v>1599</v>
      </c>
      <c r="F181" s="187" t="s">
        <v>1600</v>
      </c>
      <c r="G181" s="188" t="s">
        <v>321</v>
      </c>
      <c r="H181" s="189">
        <v>5</v>
      </c>
      <c r="I181" s="190"/>
      <c r="J181" s="191">
        <f t="shared" si="10"/>
        <v>0</v>
      </c>
      <c r="K181" s="187" t="s">
        <v>228</v>
      </c>
      <c r="L181" s="39"/>
      <c r="M181" s="192" t="s">
        <v>1</v>
      </c>
      <c r="N181" s="193" t="s">
        <v>43</v>
      </c>
      <c r="O181" s="71"/>
      <c r="P181" s="194">
        <f t="shared" si="11"/>
        <v>0</v>
      </c>
      <c r="Q181" s="194">
        <v>2.9E-4</v>
      </c>
      <c r="R181" s="194">
        <f t="shared" si="12"/>
        <v>1.4499999999999999E-3</v>
      </c>
      <c r="S181" s="194">
        <v>0</v>
      </c>
      <c r="T181" s="195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318</v>
      </c>
      <c r="AT181" s="196" t="s">
        <v>224</v>
      </c>
      <c r="AU181" s="196" t="s">
        <v>85</v>
      </c>
      <c r="AY181" s="17" t="s">
        <v>223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7" t="s">
        <v>85</v>
      </c>
      <c r="BK181" s="197">
        <f t="shared" si="19"/>
        <v>0</v>
      </c>
      <c r="BL181" s="17" t="s">
        <v>318</v>
      </c>
      <c r="BM181" s="196" t="s">
        <v>1601</v>
      </c>
    </row>
    <row r="182" spans="1:65" s="2" customFormat="1" ht="21.75" customHeight="1">
      <c r="A182" s="34"/>
      <c r="B182" s="35"/>
      <c r="C182" s="185" t="s">
        <v>350</v>
      </c>
      <c r="D182" s="185" t="s">
        <v>224</v>
      </c>
      <c r="E182" s="186" t="s">
        <v>1602</v>
      </c>
      <c r="F182" s="187" t="s">
        <v>1603</v>
      </c>
      <c r="G182" s="188" t="s">
        <v>142</v>
      </c>
      <c r="H182" s="189">
        <v>116</v>
      </c>
      <c r="I182" s="190"/>
      <c r="J182" s="191">
        <f t="shared" si="10"/>
        <v>0</v>
      </c>
      <c r="K182" s="187" t="s">
        <v>228</v>
      </c>
      <c r="L182" s="39"/>
      <c r="M182" s="192" t="s">
        <v>1</v>
      </c>
      <c r="N182" s="193" t="s">
        <v>43</v>
      </c>
      <c r="O182" s="71"/>
      <c r="P182" s="194">
        <f t="shared" si="11"/>
        <v>0</v>
      </c>
      <c r="Q182" s="194">
        <v>0</v>
      </c>
      <c r="R182" s="194">
        <f t="shared" si="12"/>
        <v>0</v>
      </c>
      <c r="S182" s="194">
        <v>0</v>
      </c>
      <c r="T182" s="195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318</v>
      </c>
      <c r="AT182" s="196" t="s">
        <v>224</v>
      </c>
      <c r="AU182" s="196" t="s">
        <v>85</v>
      </c>
      <c r="AY182" s="17" t="s">
        <v>223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7" t="s">
        <v>85</v>
      </c>
      <c r="BK182" s="197">
        <f t="shared" si="19"/>
        <v>0</v>
      </c>
      <c r="BL182" s="17" t="s">
        <v>318</v>
      </c>
      <c r="BM182" s="196" t="s">
        <v>1604</v>
      </c>
    </row>
    <row r="183" spans="1:65" s="2" customFormat="1" ht="24.2" customHeight="1">
      <c r="A183" s="34"/>
      <c r="B183" s="35"/>
      <c r="C183" s="185" t="s">
        <v>373</v>
      </c>
      <c r="D183" s="185" t="s">
        <v>224</v>
      </c>
      <c r="E183" s="186" t="s">
        <v>1605</v>
      </c>
      <c r="F183" s="187" t="s">
        <v>1606</v>
      </c>
      <c r="G183" s="188" t="s">
        <v>874</v>
      </c>
      <c r="H183" s="256"/>
      <c r="I183" s="190"/>
      <c r="J183" s="191">
        <f t="shared" si="10"/>
        <v>0</v>
      </c>
      <c r="K183" s="187" t="s">
        <v>228</v>
      </c>
      <c r="L183" s="39"/>
      <c r="M183" s="192" t="s">
        <v>1</v>
      </c>
      <c r="N183" s="193" t="s">
        <v>43</v>
      </c>
      <c r="O183" s="71"/>
      <c r="P183" s="194">
        <f t="shared" si="11"/>
        <v>0</v>
      </c>
      <c r="Q183" s="194">
        <v>0</v>
      </c>
      <c r="R183" s="194">
        <f t="shared" si="12"/>
        <v>0</v>
      </c>
      <c r="S183" s="194">
        <v>0</v>
      </c>
      <c r="T183" s="195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6" t="s">
        <v>318</v>
      </c>
      <c r="AT183" s="196" t="s">
        <v>224</v>
      </c>
      <c r="AU183" s="196" t="s">
        <v>85</v>
      </c>
      <c r="AY183" s="17" t="s">
        <v>223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7" t="s">
        <v>85</v>
      </c>
      <c r="BK183" s="197">
        <f t="shared" si="19"/>
        <v>0</v>
      </c>
      <c r="BL183" s="17" t="s">
        <v>318</v>
      </c>
      <c r="BM183" s="196" t="s">
        <v>1607</v>
      </c>
    </row>
    <row r="184" spans="1:65" s="11" customFormat="1" ht="25.9" customHeight="1">
      <c r="B184" s="171"/>
      <c r="C184" s="172"/>
      <c r="D184" s="173" t="s">
        <v>77</v>
      </c>
      <c r="E184" s="174" t="s">
        <v>1608</v>
      </c>
      <c r="F184" s="174" t="s">
        <v>1609</v>
      </c>
      <c r="G184" s="172"/>
      <c r="H184" s="172"/>
      <c r="I184" s="175"/>
      <c r="J184" s="176">
        <f>BK184</f>
        <v>0</v>
      </c>
      <c r="K184" s="172"/>
      <c r="L184" s="177"/>
      <c r="M184" s="178"/>
      <c r="N184" s="179"/>
      <c r="O184" s="179"/>
      <c r="P184" s="180">
        <f>SUM(P185:P222)</f>
        <v>0</v>
      </c>
      <c r="Q184" s="179"/>
      <c r="R184" s="180">
        <f>SUM(R185:R222)</f>
        <v>0.44222</v>
      </c>
      <c r="S184" s="179"/>
      <c r="T184" s="181">
        <f>SUM(T185:T222)</f>
        <v>0</v>
      </c>
      <c r="AR184" s="182" t="s">
        <v>87</v>
      </c>
      <c r="AT184" s="183" t="s">
        <v>77</v>
      </c>
      <c r="AU184" s="183" t="s">
        <v>78</v>
      </c>
      <c r="AY184" s="182" t="s">
        <v>223</v>
      </c>
      <c r="BK184" s="184">
        <f>SUM(BK185:BK222)</f>
        <v>0</v>
      </c>
    </row>
    <row r="185" spans="1:65" s="2" customFormat="1" ht="24.2" customHeight="1">
      <c r="A185" s="34"/>
      <c r="B185" s="35"/>
      <c r="C185" s="185" t="s">
        <v>382</v>
      </c>
      <c r="D185" s="185" t="s">
        <v>224</v>
      </c>
      <c r="E185" s="186" t="s">
        <v>1610</v>
      </c>
      <c r="F185" s="187" t="s">
        <v>1611</v>
      </c>
      <c r="G185" s="188" t="s">
        <v>142</v>
      </c>
      <c r="H185" s="189">
        <v>75</v>
      </c>
      <c r="I185" s="190"/>
      <c r="J185" s="191">
        <f t="shared" ref="J185:J193" si="20">ROUND(I185*H185,2)</f>
        <v>0</v>
      </c>
      <c r="K185" s="187" t="s">
        <v>228</v>
      </c>
      <c r="L185" s="39"/>
      <c r="M185" s="192" t="s">
        <v>1</v>
      </c>
      <c r="N185" s="193" t="s">
        <v>43</v>
      </c>
      <c r="O185" s="71"/>
      <c r="P185" s="194">
        <f t="shared" ref="P185:P193" si="21">O185*H185</f>
        <v>0</v>
      </c>
      <c r="Q185" s="194">
        <v>8.4000000000000003E-4</v>
      </c>
      <c r="R185" s="194">
        <f t="shared" ref="R185:R193" si="22">Q185*H185</f>
        <v>6.3E-2</v>
      </c>
      <c r="S185" s="194">
        <v>0</v>
      </c>
      <c r="T185" s="195">
        <f t="shared" ref="T185:T193" si="23"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6" t="s">
        <v>318</v>
      </c>
      <c r="AT185" s="196" t="s">
        <v>224</v>
      </c>
      <c r="AU185" s="196" t="s">
        <v>85</v>
      </c>
      <c r="AY185" s="17" t="s">
        <v>223</v>
      </c>
      <c r="BE185" s="197">
        <f t="shared" ref="BE185:BE193" si="24">IF(N185="základní",J185,0)</f>
        <v>0</v>
      </c>
      <c r="BF185" s="197">
        <f t="shared" ref="BF185:BF193" si="25">IF(N185="snížená",J185,0)</f>
        <v>0</v>
      </c>
      <c r="BG185" s="197">
        <f t="shared" ref="BG185:BG193" si="26">IF(N185="zákl. přenesená",J185,0)</f>
        <v>0</v>
      </c>
      <c r="BH185" s="197">
        <f t="shared" ref="BH185:BH193" si="27">IF(N185="sníž. přenesená",J185,0)</f>
        <v>0</v>
      </c>
      <c r="BI185" s="197">
        <f t="shared" ref="BI185:BI193" si="28">IF(N185="nulová",J185,0)</f>
        <v>0</v>
      </c>
      <c r="BJ185" s="17" t="s">
        <v>85</v>
      </c>
      <c r="BK185" s="197">
        <f t="shared" ref="BK185:BK193" si="29">ROUND(I185*H185,2)</f>
        <v>0</v>
      </c>
      <c r="BL185" s="17" t="s">
        <v>318</v>
      </c>
      <c r="BM185" s="196" t="s">
        <v>1612</v>
      </c>
    </row>
    <row r="186" spans="1:65" s="2" customFormat="1" ht="24.2" customHeight="1">
      <c r="A186" s="34"/>
      <c r="B186" s="35"/>
      <c r="C186" s="185" t="s">
        <v>387</v>
      </c>
      <c r="D186" s="185" t="s">
        <v>224</v>
      </c>
      <c r="E186" s="186" t="s">
        <v>1613</v>
      </c>
      <c r="F186" s="187" t="s">
        <v>1614</v>
      </c>
      <c r="G186" s="188" t="s">
        <v>142</v>
      </c>
      <c r="H186" s="189">
        <v>82</v>
      </c>
      <c r="I186" s="190"/>
      <c r="J186" s="191">
        <f t="shared" si="20"/>
        <v>0</v>
      </c>
      <c r="K186" s="187" t="s">
        <v>228</v>
      </c>
      <c r="L186" s="39"/>
      <c r="M186" s="192" t="s">
        <v>1</v>
      </c>
      <c r="N186" s="193" t="s">
        <v>43</v>
      </c>
      <c r="O186" s="71"/>
      <c r="P186" s="194">
        <f t="shared" si="21"/>
        <v>0</v>
      </c>
      <c r="Q186" s="194">
        <v>1.16E-3</v>
      </c>
      <c r="R186" s="194">
        <f t="shared" si="22"/>
        <v>9.5119999999999996E-2</v>
      </c>
      <c r="S186" s="194">
        <v>0</v>
      </c>
      <c r="T186" s="195">
        <f t="shared" si="2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318</v>
      </c>
      <c r="AT186" s="196" t="s">
        <v>224</v>
      </c>
      <c r="AU186" s="196" t="s">
        <v>85</v>
      </c>
      <c r="AY186" s="17" t="s">
        <v>223</v>
      </c>
      <c r="BE186" s="197">
        <f t="shared" si="24"/>
        <v>0</v>
      </c>
      <c r="BF186" s="197">
        <f t="shared" si="25"/>
        <v>0</v>
      </c>
      <c r="BG186" s="197">
        <f t="shared" si="26"/>
        <v>0</v>
      </c>
      <c r="BH186" s="197">
        <f t="shared" si="27"/>
        <v>0</v>
      </c>
      <c r="BI186" s="197">
        <f t="shared" si="28"/>
        <v>0</v>
      </c>
      <c r="BJ186" s="17" t="s">
        <v>85</v>
      </c>
      <c r="BK186" s="197">
        <f t="shared" si="29"/>
        <v>0</v>
      </c>
      <c r="BL186" s="17" t="s">
        <v>318</v>
      </c>
      <c r="BM186" s="196" t="s">
        <v>1615</v>
      </c>
    </row>
    <row r="187" spans="1:65" s="2" customFormat="1" ht="24.2" customHeight="1">
      <c r="A187" s="34"/>
      <c r="B187" s="35"/>
      <c r="C187" s="185" t="s">
        <v>392</v>
      </c>
      <c r="D187" s="185" t="s">
        <v>224</v>
      </c>
      <c r="E187" s="186" t="s">
        <v>1616</v>
      </c>
      <c r="F187" s="187" t="s">
        <v>1617</v>
      </c>
      <c r="G187" s="188" t="s">
        <v>142</v>
      </c>
      <c r="H187" s="189">
        <v>6</v>
      </c>
      <c r="I187" s="190"/>
      <c r="J187" s="191">
        <f t="shared" si="20"/>
        <v>0</v>
      </c>
      <c r="K187" s="187" t="s">
        <v>228</v>
      </c>
      <c r="L187" s="39"/>
      <c r="M187" s="192" t="s">
        <v>1</v>
      </c>
      <c r="N187" s="193" t="s">
        <v>43</v>
      </c>
      <c r="O187" s="71"/>
      <c r="P187" s="194">
        <f t="shared" si="21"/>
        <v>0</v>
      </c>
      <c r="Q187" s="194">
        <v>1.4400000000000001E-3</v>
      </c>
      <c r="R187" s="194">
        <f t="shared" si="22"/>
        <v>8.6400000000000001E-3</v>
      </c>
      <c r="S187" s="194">
        <v>0</v>
      </c>
      <c r="T187" s="195">
        <f t="shared" si="2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6" t="s">
        <v>318</v>
      </c>
      <c r="AT187" s="196" t="s">
        <v>224</v>
      </c>
      <c r="AU187" s="196" t="s">
        <v>85</v>
      </c>
      <c r="AY187" s="17" t="s">
        <v>223</v>
      </c>
      <c r="BE187" s="197">
        <f t="shared" si="24"/>
        <v>0</v>
      </c>
      <c r="BF187" s="197">
        <f t="shared" si="25"/>
        <v>0</v>
      </c>
      <c r="BG187" s="197">
        <f t="shared" si="26"/>
        <v>0</v>
      </c>
      <c r="BH187" s="197">
        <f t="shared" si="27"/>
        <v>0</v>
      </c>
      <c r="BI187" s="197">
        <f t="shared" si="28"/>
        <v>0</v>
      </c>
      <c r="BJ187" s="17" t="s">
        <v>85</v>
      </c>
      <c r="BK187" s="197">
        <f t="shared" si="29"/>
        <v>0</v>
      </c>
      <c r="BL187" s="17" t="s">
        <v>318</v>
      </c>
      <c r="BM187" s="196" t="s">
        <v>1618</v>
      </c>
    </row>
    <row r="188" spans="1:65" s="2" customFormat="1" ht="24.2" customHeight="1">
      <c r="A188" s="34"/>
      <c r="B188" s="35"/>
      <c r="C188" s="185" t="s">
        <v>399</v>
      </c>
      <c r="D188" s="185" t="s">
        <v>224</v>
      </c>
      <c r="E188" s="186" t="s">
        <v>1619</v>
      </c>
      <c r="F188" s="187" t="s">
        <v>1620</v>
      </c>
      <c r="G188" s="188" t="s">
        <v>142</v>
      </c>
      <c r="H188" s="189">
        <v>28</v>
      </c>
      <c r="I188" s="190"/>
      <c r="J188" s="191">
        <f t="shared" si="20"/>
        <v>0</v>
      </c>
      <c r="K188" s="187" t="s">
        <v>228</v>
      </c>
      <c r="L188" s="39"/>
      <c r="M188" s="192" t="s">
        <v>1</v>
      </c>
      <c r="N188" s="193" t="s">
        <v>43</v>
      </c>
      <c r="O188" s="71"/>
      <c r="P188" s="194">
        <f t="shared" si="21"/>
        <v>0</v>
      </c>
      <c r="Q188" s="194">
        <v>2.81E-3</v>
      </c>
      <c r="R188" s="194">
        <f t="shared" si="22"/>
        <v>7.868E-2</v>
      </c>
      <c r="S188" s="194">
        <v>0</v>
      </c>
      <c r="T188" s="195">
        <f t="shared" si="2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6" t="s">
        <v>318</v>
      </c>
      <c r="AT188" s="196" t="s">
        <v>224</v>
      </c>
      <c r="AU188" s="196" t="s">
        <v>85</v>
      </c>
      <c r="AY188" s="17" t="s">
        <v>223</v>
      </c>
      <c r="BE188" s="197">
        <f t="shared" si="24"/>
        <v>0</v>
      </c>
      <c r="BF188" s="197">
        <f t="shared" si="25"/>
        <v>0</v>
      </c>
      <c r="BG188" s="197">
        <f t="shared" si="26"/>
        <v>0</v>
      </c>
      <c r="BH188" s="197">
        <f t="shared" si="27"/>
        <v>0</v>
      </c>
      <c r="BI188" s="197">
        <f t="shared" si="28"/>
        <v>0</v>
      </c>
      <c r="BJ188" s="17" t="s">
        <v>85</v>
      </c>
      <c r="BK188" s="197">
        <f t="shared" si="29"/>
        <v>0</v>
      </c>
      <c r="BL188" s="17" t="s">
        <v>318</v>
      </c>
      <c r="BM188" s="196" t="s">
        <v>1621</v>
      </c>
    </row>
    <row r="189" spans="1:65" s="2" customFormat="1" ht="24.2" customHeight="1">
      <c r="A189" s="34"/>
      <c r="B189" s="35"/>
      <c r="C189" s="185" t="s">
        <v>406</v>
      </c>
      <c r="D189" s="185" t="s">
        <v>224</v>
      </c>
      <c r="E189" s="186" t="s">
        <v>1622</v>
      </c>
      <c r="F189" s="187" t="s">
        <v>1623</v>
      </c>
      <c r="G189" s="188" t="s">
        <v>142</v>
      </c>
      <c r="H189" s="189">
        <v>46</v>
      </c>
      <c r="I189" s="190"/>
      <c r="J189" s="191">
        <f t="shared" si="20"/>
        <v>0</v>
      </c>
      <c r="K189" s="187" t="s">
        <v>228</v>
      </c>
      <c r="L189" s="39"/>
      <c r="M189" s="192" t="s">
        <v>1</v>
      </c>
      <c r="N189" s="193" t="s">
        <v>43</v>
      </c>
      <c r="O189" s="71"/>
      <c r="P189" s="194">
        <f t="shared" si="21"/>
        <v>0</v>
      </c>
      <c r="Q189" s="194">
        <v>3.62E-3</v>
      </c>
      <c r="R189" s="194">
        <f t="shared" si="22"/>
        <v>0.16652</v>
      </c>
      <c r="S189" s="194">
        <v>0</v>
      </c>
      <c r="T189" s="195">
        <f t="shared" si="2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6" t="s">
        <v>318</v>
      </c>
      <c r="AT189" s="196" t="s">
        <v>224</v>
      </c>
      <c r="AU189" s="196" t="s">
        <v>85</v>
      </c>
      <c r="AY189" s="17" t="s">
        <v>223</v>
      </c>
      <c r="BE189" s="197">
        <f t="shared" si="24"/>
        <v>0</v>
      </c>
      <c r="BF189" s="197">
        <f t="shared" si="25"/>
        <v>0</v>
      </c>
      <c r="BG189" s="197">
        <f t="shared" si="26"/>
        <v>0</v>
      </c>
      <c r="BH189" s="197">
        <f t="shared" si="27"/>
        <v>0</v>
      </c>
      <c r="BI189" s="197">
        <f t="shared" si="28"/>
        <v>0</v>
      </c>
      <c r="BJ189" s="17" t="s">
        <v>85</v>
      </c>
      <c r="BK189" s="197">
        <f t="shared" si="29"/>
        <v>0</v>
      </c>
      <c r="BL189" s="17" t="s">
        <v>318</v>
      </c>
      <c r="BM189" s="196" t="s">
        <v>1624</v>
      </c>
    </row>
    <row r="190" spans="1:65" s="2" customFormat="1" ht="37.9" customHeight="1">
      <c r="A190" s="34"/>
      <c r="B190" s="35"/>
      <c r="C190" s="185" t="s">
        <v>410</v>
      </c>
      <c r="D190" s="185" t="s">
        <v>224</v>
      </c>
      <c r="E190" s="186" t="s">
        <v>1625</v>
      </c>
      <c r="F190" s="187" t="s">
        <v>1626</v>
      </c>
      <c r="G190" s="188" t="s">
        <v>142</v>
      </c>
      <c r="H190" s="189">
        <v>75</v>
      </c>
      <c r="I190" s="190"/>
      <c r="J190" s="191">
        <f t="shared" si="20"/>
        <v>0</v>
      </c>
      <c r="K190" s="187" t="s">
        <v>228</v>
      </c>
      <c r="L190" s="39"/>
      <c r="M190" s="192" t="s">
        <v>1</v>
      </c>
      <c r="N190" s="193" t="s">
        <v>43</v>
      </c>
      <c r="O190" s="71"/>
      <c r="P190" s="194">
        <f t="shared" si="21"/>
        <v>0</v>
      </c>
      <c r="Q190" s="194">
        <v>5.0000000000000002E-5</v>
      </c>
      <c r="R190" s="194">
        <f t="shared" si="22"/>
        <v>3.7500000000000003E-3</v>
      </c>
      <c r="S190" s="194">
        <v>0</v>
      </c>
      <c r="T190" s="195">
        <f t="shared" si="2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6" t="s">
        <v>318</v>
      </c>
      <c r="AT190" s="196" t="s">
        <v>224</v>
      </c>
      <c r="AU190" s="196" t="s">
        <v>85</v>
      </c>
      <c r="AY190" s="17" t="s">
        <v>223</v>
      </c>
      <c r="BE190" s="197">
        <f t="shared" si="24"/>
        <v>0</v>
      </c>
      <c r="BF190" s="197">
        <f t="shared" si="25"/>
        <v>0</v>
      </c>
      <c r="BG190" s="197">
        <f t="shared" si="26"/>
        <v>0</v>
      </c>
      <c r="BH190" s="197">
        <f t="shared" si="27"/>
        <v>0</v>
      </c>
      <c r="BI190" s="197">
        <f t="shared" si="28"/>
        <v>0</v>
      </c>
      <c r="BJ190" s="17" t="s">
        <v>85</v>
      </c>
      <c r="BK190" s="197">
        <f t="shared" si="29"/>
        <v>0</v>
      </c>
      <c r="BL190" s="17" t="s">
        <v>318</v>
      </c>
      <c r="BM190" s="196" t="s">
        <v>1627</v>
      </c>
    </row>
    <row r="191" spans="1:65" s="2" customFormat="1" ht="37.9" customHeight="1">
      <c r="A191" s="34"/>
      <c r="B191" s="35"/>
      <c r="C191" s="185" t="s">
        <v>417</v>
      </c>
      <c r="D191" s="185" t="s">
        <v>224</v>
      </c>
      <c r="E191" s="186" t="s">
        <v>1628</v>
      </c>
      <c r="F191" s="187" t="s">
        <v>1629</v>
      </c>
      <c r="G191" s="188" t="s">
        <v>142</v>
      </c>
      <c r="H191" s="189">
        <v>116</v>
      </c>
      <c r="I191" s="190"/>
      <c r="J191" s="191">
        <f t="shared" si="20"/>
        <v>0</v>
      </c>
      <c r="K191" s="187" t="s">
        <v>228</v>
      </c>
      <c r="L191" s="39"/>
      <c r="M191" s="192" t="s">
        <v>1</v>
      </c>
      <c r="N191" s="193" t="s">
        <v>43</v>
      </c>
      <c r="O191" s="71"/>
      <c r="P191" s="194">
        <f t="shared" si="21"/>
        <v>0</v>
      </c>
      <c r="Q191" s="194">
        <v>6.9999999999999994E-5</v>
      </c>
      <c r="R191" s="194">
        <f t="shared" si="22"/>
        <v>8.1199999999999987E-3</v>
      </c>
      <c r="S191" s="194">
        <v>0</v>
      </c>
      <c r="T191" s="195">
        <f t="shared" si="2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318</v>
      </c>
      <c r="AT191" s="196" t="s">
        <v>224</v>
      </c>
      <c r="AU191" s="196" t="s">
        <v>85</v>
      </c>
      <c r="AY191" s="17" t="s">
        <v>223</v>
      </c>
      <c r="BE191" s="197">
        <f t="shared" si="24"/>
        <v>0</v>
      </c>
      <c r="BF191" s="197">
        <f t="shared" si="25"/>
        <v>0</v>
      </c>
      <c r="BG191" s="197">
        <f t="shared" si="26"/>
        <v>0</v>
      </c>
      <c r="BH191" s="197">
        <f t="shared" si="27"/>
        <v>0</v>
      </c>
      <c r="BI191" s="197">
        <f t="shared" si="28"/>
        <v>0</v>
      </c>
      <c r="BJ191" s="17" t="s">
        <v>85</v>
      </c>
      <c r="BK191" s="197">
        <f t="shared" si="29"/>
        <v>0</v>
      </c>
      <c r="BL191" s="17" t="s">
        <v>318</v>
      </c>
      <c r="BM191" s="196" t="s">
        <v>1630</v>
      </c>
    </row>
    <row r="192" spans="1:65" s="2" customFormat="1" ht="37.9" customHeight="1">
      <c r="A192" s="34"/>
      <c r="B192" s="35"/>
      <c r="C192" s="185" t="s">
        <v>422</v>
      </c>
      <c r="D192" s="185" t="s">
        <v>224</v>
      </c>
      <c r="E192" s="186" t="s">
        <v>1631</v>
      </c>
      <c r="F192" s="187" t="s">
        <v>1632</v>
      </c>
      <c r="G192" s="188" t="s">
        <v>142</v>
      </c>
      <c r="H192" s="189">
        <v>46</v>
      </c>
      <c r="I192" s="190"/>
      <c r="J192" s="191">
        <f t="shared" si="20"/>
        <v>0</v>
      </c>
      <c r="K192" s="187" t="s">
        <v>228</v>
      </c>
      <c r="L192" s="39"/>
      <c r="M192" s="192" t="s">
        <v>1</v>
      </c>
      <c r="N192" s="193" t="s">
        <v>43</v>
      </c>
      <c r="O192" s="71"/>
      <c r="P192" s="194">
        <f t="shared" si="21"/>
        <v>0</v>
      </c>
      <c r="Q192" s="194">
        <v>8.0000000000000007E-5</v>
      </c>
      <c r="R192" s="194">
        <f t="shared" si="22"/>
        <v>3.6800000000000001E-3</v>
      </c>
      <c r="S192" s="194">
        <v>0</v>
      </c>
      <c r="T192" s="195">
        <f t="shared" si="2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6" t="s">
        <v>318</v>
      </c>
      <c r="AT192" s="196" t="s">
        <v>224</v>
      </c>
      <c r="AU192" s="196" t="s">
        <v>85</v>
      </c>
      <c r="AY192" s="17" t="s">
        <v>223</v>
      </c>
      <c r="BE192" s="197">
        <f t="shared" si="24"/>
        <v>0</v>
      </c>
      <c r="BF192" s="197">
        <f t="shared" si="25"/>
        <v>0</v>
      </c>
      <c r="BG192" s="197">
        <f t="shared" si="26"/>
        <v>0</v>
      </c>
      <c r="BH192" s="197">
        <f t="shared" si="27"/>
        <v>0</v>
      </c>
      <c r="BI192" s="197">
        <f t="shared" si="28"/>
        <v>0</v>
      </c>
      <c r="BJ192" s="17" t="s">
        <v>85</v>
      </c>
      <c r="BK192" s="197">
        <f t="shared" si="29"/>
        <v>0</v>
      </c>
      <c r="BL192" s="17" t="s">
        <v>318</v>
      </c>
      <c r="BM192" s="196" t="s">
        <v>1633</v>
      </c>
    </row>
    <row r="193" spans="1:65" s="2" customFormat="1" ht="21.75" customHeight="1">
      <c r="A193" s="34"/>
      <c r="B193" s="35"/>
      <c r="C193" s="185" t="s">
        <v>482</v>
      </c>
      <c r="D193" s="185" t="s">
        <v>224</v>
      </c>
      <c r="E193" s="186" t="s">
        <v>1634</v>
      </c>
      <c r="F193" s="187" t="s">
        <v>1635</v>
      </c>
      <c r="G193" s="188" t="s">
        <v>321</v>
      </c>
      <c r="H193" s="189">
        <v>16</v>
      </c>
      <c r="I193" s="190"/>
      <c r="J193" s="191">
        <f t="shared" si="20"/>
        <v>0</v>
      </c>
      <c r="K193" s="187" t="s">
        <v>228</v>
      </c>
      <c r="L193" s="39"/>
      <c r="M193" s="192" t="s">
        <v>1</v>
      </c>
      <c r="N193" s="193" t="s">
        <v>43</v>
      </c>
      <c r="O193" s="71"/>
      <c r="P193" s="194">
        <f t="shared" si="21"/>
        <v>0</v>
      </c>
      <c r="Q193" s="194">
        <v>1.7000000000000001E-4</v>
      </c>
      <c r="R193" s="194">
        <f t="shared" si="22"/>
        <v>2.7200000000000002E-3</v>
      </c>
      <c r="S193" s="194">
        <v>0</v>
      </c>
      <c r="T193" s="195">
        <f t="shared" si="2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6" t="s">
        <v>318</v>
      </c>
      <c r="AT193" s="196" t="s">
        <v>224</v>
      </c>
      <c r="AU193" s="196" t="s">
        <v>85</v>
      </c>
      <c r="AY193" s="17" t="s">
        <v>223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7" t="s">
        <v>85</v>
      </c>
      <c r="BK193" s="197">
        <f t="shared" si="29"/>
        <v>0</v>
      </c>
      <c r="BL193" s="17" t="s">
        <v>318</v>
      </c>
      <c r="BM193" s="196" t="s">
        <v>1636</v>
      </c>
    </row>
    <row r="194" spans="1:65" s="12" customFormat="1" ht="11.25">
      <c r="B194" s="198"/>
      <c r="C194" s="199"/>
      <c r="D194" s="200" t="s">
        <v>231</v>
      </c>
      <c r="E194" s="201" t="s">
        <v>1</v>
      </c>
      <c r="F194" s="202" t="s">
        <v>77</v>
      </c>
      <c r="G194" s="199"/>
      <c r="H194" s="201" t="s">
        <v>1</v>
      </c>
      <c r="I194" s="203"/>
      <c r="J194" s="199"/>
      <c r="K194" s="199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231</v>
      </c>
      <c r="AU194" s="208" t="s">
        <v>85</v>
      </c>
      <c r="AV194" s="12" t="s">
        <v>85</v>
      </c>
      <c r="AW194" s="12" t="s">
        <v>33</v>
      </c>
      <c r="AX194" s="12" t="s">
        <v>78</v>
      </c>
      <c r="AY194" s="208" t="s">
        <v>223</v>
      </c>
    </row>
    <row r="195" spans="1:65" s="13" customFormat="1" ht="11.25">
      <c r="B195" s="209"/>
      <c r="C195" s="210"/>
      <c r="D195" s="200" t="s">
        <v>231</v>
      </c>
      <c r="E195" s="211" t="s">
        <v>1</v>
      </c>
      <c r="F195" s="212" t="s">
        <v>87</v>
      </c>
      <c r="G195" s="210"/>
      <c r="H195" s="213">
        <v>2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231</v>
      </c>
      <c r="AU195" s="219" t="s">
        <v>85</v>
      </c>
      <c r="AV195" s="13" t="s">
        <v>87</v>
      </c>
      <c r="AW195" s="13" t="s">
        <v>33</v>
      </c>
      <c r="AX195" s="13" t="s">
        <v>78</v>
      </c>
      <c r="AY195" s="219" t="s">
        <v>223</v>
      </c>
    </row>
    <row r="196" spans="1:65" s="12" customFormat="1" ht="11.25">
      <c r="B196" s="198"/>
      <c r="C196" s="199"/>
      <c r="D196" s="200" t="s">
        <v>231</v>
      </c>
      <c r="E196" s="201" t="s">
        <v>1</v>
      </c>
      <c r="F196" s="202" t="s">
        <v>1637</v>
      </c>
      <c r="G196" s="199"/>
      <c r="H196" s="201" t="s">
        <v>1</v>
      </c>
      <c r="I196" s="203"/>
      <c r="J196" s="199"/>
      <c r="K196" s="199"/>
      <c r="L196" s="204"/>
      <c r="M196" s="205"/>
      <c r="N196" s="206"/>
      <c r="O196" s="206"/>
      <c r="P196" s="206"/>
      <c r="Q196" s="206"/>
      <c r="R196" s="206"/>
      <c r="S196" s="206"/>
      <c r="T196" s="207"/>
      <c r="AT196" s="208" t="s">
        <v>231</v>
      </c>
      <c r="AU196" s="208" t="s">
        <v>85</v>
      </c>
      <c r="AV196" s="12" t="s">
        <v>85</v>
      </c>
      <c r="AW196" s="12" t="s">
        <v>33</v>
      </c>
      <c r="AX196" s="12" t="s">
        <v>78</v>
      </c>
      <c r="AY196" s="208" t="s">
        <v>223</v>
      </c>
    </row>
    <row r="197" spans="1:65" s="13" customFormat="1" ht="11.25">
      <c r="B197" s="209"/>
      <c r="C197" s="210"/>
      <c r="D197" s="200" t="s">
        <v>231</v>
      </c>
      <c r="E197" s="211" t="s">
        <v>1</v>
      </c>
      <c r="F197" s="212" t="s">
        <v>87</v>
      </c>
      <c r="G197" s="210"/>
      <c r="H197" s="213">
        <v>2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231</v>
      </c>
      <c r="AU197" s="219" t="s">
        <v>85</v>
      </c>
      <c r="AV197" s="13" t="s">
        <v>87</v>
      </c>
      <c r="AW197" s="13" t="s">
        <v>33</v>
      </c>
      <c r="AX197" s="13" t="s">
        <v>78</v>
      </c>
      <c r="AY197" s="219" t="s">
        <v>223</v>
      </c>
    </row>
    <row r="198" spans="1:65" s="12" customFormat="1" ht="11.25">
      <c r="B198" s="198"/>
      <c r="C198" s="199"/>
      <c r="D198" s="200" t="s">
        <v>231</v>
      </c>
      <c r="E198" s="201" t="s">
        <v>1</v>
      </c>
      <c r="F198" s="202" t="s">
        <v>1638</v>
      </c>
      <c r="G198" s="199"/>
      <c r="H198" s="201" t="s">
        <v>1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231</v>
      </c>
      <c r="AU198" s="208" t="s">
        <v>85</v>
      </c>
      <c r="AV198" s="12" t="s">
        <v>85</v>
      </c>
      <c r="AW198" s="12" t="s">
        <v>33</v>
      </c>
      <c r="AX198" s="12" t="s">
        <v>78</v>
      </c>
      <c r="AY198" s="208" t="s">
        <v>223</v>
      </c>
    </row>
    <row r="199" spans="1:65" s="13" customFormat="1" ht="11.25">
      <c r="B199" s="209"/>
      <c r="C199" s="210"/>
      <c r="D199" s="200" t="s">
        <v>231</v>
      </c>
      <c r="E199" s="211" t="s">
        <v>1</v>
      </c>
      <c r="F199" s="212" t="s">
        <v>280</v>
      </c>
      <c r="G199" s="210"/>
      <c r="H199" s="213">
        <v>10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231</v>
      </c>
      <c r="AU199" s="219" t="s">
        <v>85</v>
      </c>
      <c r="AV199" s="13" t="s">
        <v>87</v>
      </c>
      <c r="AW199" s="13" t="s">
        <v>33</v>
      </c>
      <c r="AX199" s="13" t="s">
        <v>78</v>
      </c>
      <c r="AY199" s="219" t="s">
        <v>223</v>
      </c>
    </row>
    <row r="200" spans="1:65" s="12" customFormat="1" ht="11.25">
      <c r="B200" s="198"/>
      <c r="C200" s="199"/>
      <c r="D200" s="200" t="s">
        <v>231</v>
      </c>
      <c r="E200" s="201" t="s">
        <v>1</v>
      </c>
      <c r="F200" s="202" t="s">
        <v>1639</v>
      </c>
      <c r="G200" s="199"/>
      <c r="H200" s="201" t="s">
        <v>1</v>
      </c>
      <c r="I200" s="203"/>
      <c r="J200" s="199"/>
      <c r="K200" s="199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231</v>
      </c>
      <c r="AU200" s="208" t="s">
        <v>85</v>
      </c>
      <c r="AV200" s="12" t="s">
        <v>85</v>
      </c>
      <c r="AW200" s="12" t="s">
        <v>33</v>
      </c>
      <c r="AX200" s="12" t="s">
        <v>78</v>
      </c>
      <c r="AY200" s="208" t="s">
        <v>223</v>
      </c>
    </row>
    <row r="201" spans="1:65" s="13" customFormat="1" ht="11.25">
      <c r="B201" s="209"/>
      <c r="C201" s="210"/>
      <c r="D201" s="200" t="s">
        <v>231</v>
      </c>
      <c r="E201" s="211" t="s">
        <v>1</v>
      </c>
      <c r="F201" s="212" t="s">
        <v>85</v>
      </c>
      <c r="G201" s="210"/>
      <c r="H201" s="213">
        <v>1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231</v>
      </c>
      <c r="AU201" s="219" t="s">
        <v>85</v>
      </c>
      <c r="AV201" s="13" t="s">
        <v>87</v>
      </c>
      <c r="AW201" s="13" t="s">
        <v>33</v>
      </c>
      <c r="AX201" s="13" t="s">
        <v>78</v>
      </c>
      <c r="AY201" s="219" t="s">
        <v>223</v>
      </c>
    </row>
    <row r="202" spans="1:65" s="12" customFormat="1" ht="11.25">
      <c r="B202" s="198"/>
      <c r="C202" s="199"/>
      <c r="D202" s="200" t="s">
        <v>231</v>
      </c>
      <c r="E202" s="201" t="s">
        <v>1</v>
      </c>
      <c r="F202" s="202" t="s">
        <v>1640</v>
      </c>
      <c r="G202" s="199"/>
      <c r="H202" s="201" t="s">
        <v>1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231</v>
      </c>
      <c r="AU202" s="208" t="s">
        <v>85</v>
      </c>
      <c r="AV202" s="12" t="s">
        <v>85</v>
      </c>
      <c r="AW202" s="12" t="s">
        <v>33</v>
      </c>
      <c r="AX202" s="12" t="s">
        <v>78</v>
      </c>
      <c r="AY202" s="208" t="s">
        <v>223</v>
      </c>
    </row>
    <row r="203" spans="1:65" s="13" customFormat="1" ht="11.25">
      <c r="B203" s="209"/>
      <c r="C203" s="210"/>
      <c r="D203" s="200" t="s">
        <v>231</v>
      </c>
      <c r="E203" s="211" t="s">
        <v>1</v>
      </c>
      <c r="F203" s="212" t="s">
        <v>85</v>
      </c>
      <c r="G203" s="210"/>
      <c r="H203" s="213">
        <v>1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231</v>
      </c>
      <c r="AU203" s="219" t="s">
        <v>85</v>
      </c>
      <c r="AV203" s="13" t="s">
        <v>87</v>
      </c>
      <c r="AW203" s="13" t="s">
        <v>33</v>
      </c>
      <c r="AX203" s="13" t="s">
        <v>78</v>
      </c>
      <c r="AY203" s="219" t="s">
        <v>223</v>
      </c>
    </row>
    <row r="204" spans="1:65" s="14" customFormat="1" ht="11.25">
      <c r="B204" s="220"/>
      <c r="C204" s="221"/>
      <c r="D204" s="200" t="s">
        <v>231</v>
      </c>
      <c r="E204" s="222" t="s">
        <v>1</v>
      </c>
      <c r="F204" s="223" t="s">
        <v>237</v>
      </c>
      <c r="G204" s="221"/>
      <c r="H204" s="224">
        <v>16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231</v>
      </c>
      <c r="AU204" s="230" t="s">
        <v>85</v>
      </c>
      <c r="AV204" s="14" t="s">
        <v>229</v>
      </c>
      <c r="AW204" s="14" t="s">
        <v>33</v>
      </c>
      <c r="AX204" s="14" t="s">
        <v>85</v>
      </c>
      <c r="AY204" s="230" t="s">
        <v>223</v>
      </c>
    </row>
    <row r="205" spans="1:65" s="2" customFormat="1" ht="21.75" customHeight="1">
      <c r="A205" s="34"/>
      <c r="B205" s="35"/>
      <c r="C205" s="185" t="s">
        <v>493</v>
      </c>
      <c r="D205" s="185" t="s">
        <v>224</v>
      </c>
      <c r="E205" s="186" t="s">
        <v>1641</v>
      </c>
      <c r="F205" s="187" t="s">
        <v>1642</v>
      </c>
      <c r="G205" s="188" t="s">
        <v>321</v>
      </c>
      <c r="H205" s="189">
        <v>16</v>
      </c>
      <c r="I205" s="190"/>
      <c r="J205" s="191">
        <f>ROUND(I205*H205,2)</f>
        <v>0</v>
      </c>
      <c r="K205" s="187" t="s">
        <v>228</v>
      </c>
      <c r="L205" s="39"/>
      <c r="M205" s="192" t="s">
        <v>1</v>
      </c>
      <c r="N205" s="193" t="s">
        <v>43</v>
      </c>
      <c r="O205" s="71"/>
      <c r="P205" s="194">
        <f>O205*H205</f>
        <v>0</v>
      </c>
      <c r="Q205" s="194">
        <v>2.0000000000000002E-5</v>
      </c>
      <c r="R205" s="194">
        <f>Q205*H205</f>
        <v>3.2000000000000003E-4</v>
      </c>
      <c r="S205" s="194">
        <v>0</v>
      </c>
      <c r="T205" s="19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6" t="s">
        <v>318</v>
      </c>
      <c r="AT205" s="196" t="s">
        <v>224</v>
      </c>
      <c r="AU205" s="196" t="s">
        <v>85</v>
      </c>
      <c r="AY205" s="17" t="s">
        <v>223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7" t="s">
        <v>85</v>
      </c>
      <c r="BK205" s="197">
        <f>ROUND(I205*H205,2)</f>
        <v>0</v>
      </c>
      <c r="BL205" s="17" t="s">
        <v>318</v>
      </c>
      <c r="BM205" s="196" t="s">
        <v>1643</v>
      </c>
    </row>
    <row r="206" spans="1:65" s="12" customFormat="1" ht="11.25">
      <c r="B206" s="198"/>
      <c r="C206" s="199"/>
      <c r="D206" s="200" t="s">
        <v>231</v>
      </c>
      <c r="E206" s="201" t="s">
        <v>1</v>
      </c>
      <c r="F206" s="202" t="s">
        <v>77</v>
      </c>
      <c r="G206" s="199"/>
      <c r="H206" s="201" t="s">
        <v>1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231</v>
      </c>
      <c r="AU206" s="208" t="s">
        <v>85</v>
      </c>
      <c r="AV206" s="12" t="s">
        <v>85</v>
      </c>
      <c r="AW206" s="12" t="s">
        <v>33</v>
      </c>
      <c r="AX206" s="12" t="s">
        <v>78</v>
      </c>
      <c r="AY206" s="208" t="s">
        <v>223</v>
      </c>
    </row>
    <row r="207" spans="1:65" s="13" customFormat="1" ht="11.25">
      <c r="B207" s="209"/>
      <c r="C207" s="210"/>
      <c r="D207" s="200" t="s">
        <v>231</v>
      </c>
      <c r="E207" s="211" t="s">
        <v>1</v>
      </c>
      <c r="F207" s="212" t="s">
        <v>85</v>
      </c>
      <c r="G207" s="210"/>
      <c r="H207" s="213">
        <v>1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231</v>
      </c>
      <c r="AU207" s="219" t="s">
        <v>85</v>
      </c>
      <c r="AV207" s="13" t="s">
        <v>87</v>
      </c>
      <c r="AW207" s="13" t="s">
        <v>33</v>
      </c>
      <c r="AX207" s="13" t="s">
        <v>78</v>
      </c>
      <c r="AY207" s="219" t="s">
        <v>223</v>
      </c>
    </row>
    <row r="208" spans="1:65" s="12" customFormat="1" ht="11.25">
      <c r="B208" s="198"/>
      <c r="C208" s="199"/>
      <c r="D208" s="200" t="s">
        <v>231</v>
      </c>
      <c r="E208" s="201" t="s">
        <v>1</v>
      </c>
      <c r="F208" s="202" t="s">
        <v>1637</v>
      </c>
      <c r="G208" s="199"/>
      <c r="H208" s="201" t="s">
        <v>1</v>
      </c>
      <c r="I208" s="203"/>
      <c r="J208" s="199"/>
      <c r="K208" s="199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231</v>
      </c>
      <c r="AU208" s="208" t="s">
        <v>85</v>
      </c>
      <c r="AV208" s="12" t="s">
        <v>85</v>
      </c>
      <c r="AW208" s="12" t="s">
        <v>33</v>
      </c>
      <c r="AX208" s="12" t="s">
        <v>78</v>
      </c>
      <c r="AY208" s="208" t="s">
        <v>223</v>
      </c>
    </row>
    <row r="209" spans="1:65" s="13" customFormat="1" ht="11.25">
      <c r="B209" s="209"/>
      <c r="C209" s="210"/>
      <c r="D209" s="200" t="s">
        <v>231</v>
      </c>
      <c r="E209" s="211" t="s">
        <v>1</v>
      </c>
      <c r="F209" s="212" t="s">
        <v>87</v>
      </c>
      <c r="G209" s="210"/>
      <c r="H209" s="213">
        <v>2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231</v>
      </c>
      <c r="AU209" s="219" t="s">
        <v>85</v>
      </c>
      <c r="AV209" s="13" t="s">
        <v>87</v>
      </c>
      <c r="AW209" s="13" t="s">
        <v>33</v>
      </c>
      <c r="AX209" s="13" t="s">
        <v>78</v>
      </c>
      <c r="AY209" s="219" t="s">
        <v>223</v>
      </c>
    </row>
    <row r="210" spans="1:65" s="12" customFormat="1" ht="11.25">
      <c r="B210" s="198"/>
      <c r="C210" s="199"/>
      <c r="D210" s="200" t="s">
        <v>231</v>
      </c>
      <c r="E210" s="201" t="s">
        <v>1</v>
      </c>
      <c r="F210" s="202" t="s">
        <v>1638</v>
      </c>
      <c r="G210" s="199"/>
      <c r="H210" s="201" t="s">
        <v>1</v>
      </c>
      <c r="I210" s="203"/>
      <c r="J210" s="199"/>
      <c r="K210" s="199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231</v>
      </c>
      <c r="AU210" s="208" t="s">
        <v>85</v>
      </c>
      <c r="AV210" s="12" t="s">
        <v>85</v>
      </c>
      <c r="AW210" s="12" t="s">
        <v>33</v>
      </c>
      <c r="AX210" s="12" t="s">
        <v>78</v>
      </c>
      <c r="AY210" s="208" t="s">
        <v>223</v>
      </c>
    </row>
    <row r="211" spans="1:65" s="13" customFormat="1" ht="11.25">
      <c r="B211" s="209"/>
      <c r="C211" s="210"/>
      <c r="D211" s="200" t="s">
        <v>231</v>
      </c>
      <c r="E211" s="211" t="s">
        <v>1</v>
      </c>
      <c r="F211" s="212" t="s">
        <v>280</v>
      </c>
      <c r="G211" s="210"/>
      <c r="H211" s="213">
        <v>10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231</v>
      </c>
      <c r="AU211" s="219" t="s">
        <v>85</v>
      </c>
      <c r="AV211" s="13" t="s">
        <v>87</v>
      </c>
      <c r="AW211" s="13" t="s">
        <v>33</v>
      </c>
      <c r="AX211" s="13" t="s">
        <v>78</v>
      </c>
      <c r="AY211" s="219" t="s">
        <v>223</v>
      </c>
    </row>
    <row r="212" spans="1:65" s="12" customFormat="1" ht="11.25">
      <c r="B212" s="198"/>
      <c r="C212" s="199"/>
      <c r="D212" s="200" t="s">
        <v>231</v>
      </c>
      <c r="E212" s="201" t="s">
        <v>1</v>
      </c>
      <c r="F212" s="202" t="s">
        <v>1639</v>
      </c>
      <c r="G212" s="199"/>
      <c r="H212" s="201" t="s">
        <v>1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231</v>
      </c>
      <c r="AU212" s="208" t="s">
        <v>85</v>
      </c>
      <c r="AV212" s="12" t="s">
        <v>85</v>
      </c>
      <c r="AW212" s="12" t="s">
        <v>33</v>
      </c>
      <c r="AX212" s="12" t="s">
        <v>78</v>
      </c>
      <c r="AY212" s="208" t="s">
        <v>223</v>
      </c>
    </row>
    <row r="213" spans="1:65" s="13" customFormat="1" ht="11.25">
      <c r="B213" s="209"/>
      <c r="C213" s="210"/>
      <c r="D213" s="200" t="s">
        <v>231</v>
      </c>
      <c r="E213" s="211" t="s">
        <v>1</v>
      </c>
      <c r="F213" s="212" t="s">
        <v>87</v>
      </c>
      <c r="G213" s="210"/>
      <c r="H213" s="213">
        <v>2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231</v>
      </c>
      <c r="AU213" s="219" t="s">
        <v>85</v>
      </c>
      <c r="AV213" s="13" t="s">
        <v>87</v>
      </c>
      <c r="AW213" s="13" t="s">
        <v>33</v>
      </c>
      <c r="AX213" s="13" t="s">
        <v>78</v>
      </c>
      <c r="AY213" s="219" t="s">
        <v>223</v>
      </c>
    </row>
    <row r="214" spans="1:65" s="12" customFormat="1" ht="11.25">
      <c r="B214" s="198"/>
      <c r="C214" s="199"/>
      <c r="D214" s="200" t="s">
        <v>231</v>
      </c>
      <c r="E214" s="201" t="s">
        <v>1</v>
      </c>
      <c r="F214" s="202" t="s">
        <v>1640</v>
      </c>
      <c r="G214" s="199"/>
      <c r="H214" s="201" t="s">
        <v>1</v>
      </c>
      <c r="I214" s="203"/>
      <c r="J214" s="199"/>
      <c r="K214" s="199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231</v>
      </c>
      <c r="AU214" s="208" t="s">
        <v>85</v>
      </c>
      <c r="AV214" s="12" t="s">
        <v>85</v>
      </c>
      <c r="AW214" s="12" t="s">
        <v>33</v>
      </c>
      <c r="AX214" s="12" t="s">
        <v>78</v>
      </c>
      <c r="AY214" s="208" t="s">
        <v>223</v>
      </c>
    </row>
    <row r="215" spans="1:65" s="13" customFormat="1" ht="11.25">
      <c r="B215" s="209"/>
      <c r="C215" s="210"/>
      <c r="D215" s="200" t="s">
        <v>231</v>
      </c>
      <c r="E215" s="211" t="s">
        <v>1</v>
      </c>
      <c r="F215" s="212" t="s">
        <v>85</v>
      </c>
      <c r="G215" s="210"/>
      <c r="H215" s="213">
        <v>1</v>
      </c>
      <c r="I215" s="214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231</v>
      </c>
      <c r="AU215" s="219" t="s">
        <v>85</v>
      </c>
      <c r="AV215" s="13" t="s">
        <v>87</v>
      </c>
      <c r="AW215" s="13" t="s">
        <v>33</v>
      </c>
      <c r="AX215" s="13" t="s">
        <v>78</v>
      </c>
      <c r="AY215" s="219" t="s">
        <v>223</v>
      </c>
    </row>
    <row r="216" spans="1:65" s="14" customFormat="1" ht="11.25">
      <c r="B216" s="220"/>
      <c r="C216" s="221"/>
      <c r="D216" s="200" t="s">
        <v>231</v>
      </c>
      <c r="E216" s="222" t="s">
        <v>1</v>
      </c>
      <c r="F216" s="223" t="s">
        <v>237</v>
      </c>
      <c r="G216" s="221"/>
      <c r="H216" s="224">
        <v>16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231</v>
      </c>
      <c r="AU216" s="230" t="s">
        <v>85</v>
      </c>
      <c r="AV216" s="14" t="s">
        <v>229</v>
      </c>
      <c r="AW216" s="14" t="s">
        <v>33</v>
      </c>
      <c r="AX216" s="14" t="s">
        <v>85</v>
      </c>
      <c r="AY216" s="230" t="s">
        <v>223</v>
      </c>
    </row>
    <row r="217" spans="1:65" s="2" customFormat="1" ht="21.75" customHeight="1">
      <c r="A217" s="34"/>
      <c r="B217" s="35"/>
      <c r="C217" s="231" t="s">
        <v>497</v>
      </c>
      <c r="D217" s="231" t="s">
        <v>268</v>
      </c>
      <c r="E217" s="232" t="s">
        <v>1644</v>
      </c>
      <c r="F217" s="233" t="s">
        <v>1645</v>
      </c>
      <c r="G217" s="234" t="s">
        <v>321</v>
      </c>
      <c r="H217" s="235">
        <v>16</v>
      </c>
      <c r="I217" s="236"/>
      <c r="J217" s="237">
        <f>ROUND(I217*H217,2)</f>
        <v>0</v>
      </c>
      <c r="K217" s="233" t="s">
        <v>485</v>
      </c>
      <c r="L217" s="238"/>
      <c r="M217" s="239" t="s">
        <v>1</v>
      </c>
      <c r="N217" s="240" t="s">
        <v>43</v>
      </c>
      <c r="O217" s="71"/>
      <c r="P217" s="194">
        <f>O217*H217</f>
        <v>0</v>
      </c>
      <c r="Q217" s="194">
        <v>9.0000000000000006E-5</v>
      </c>
      <c r="R217" s="194">
        <f>Q217*H217</f>
        <v>1.4400000000000001E-3</v>
      </c>
      <c r="S217" s="194">
        <v>0</v>
      </c>
      <c r="T217" s="19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6" t="s">
        <v>482</v>
      </c>
      <c r="AT217" s="196" t="s">
        <v>268</v>
      </c>
      <c r="AU217" s="196" t="s">
        <v>85</v>
      </c>
      <c r="AY217" s="17" t="s">
        <v>223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7" t="s">
        <v>85</v>
      </c>
      <c r="BK217" s="197">
        <f>ROUND(I217*H217,2)</f>
        <v>0</v>
      </c>
      <c r="BL217" s="17" t="s">
        <v>318</v>
      </c>
      <c r="BM217" s="196" t="s">
        <v>1646</v>
      </c>
    </row>
    <row r="218" spans="1:65" s="2" customFormat="1" ht="39">
      <c r="A218" s="34"/>
      <c r="B218" s="35"/>
      <c r="C218" s="36"/>
      <c r="D218" s="200" t="s">
        <v>337</v>
      </c>
      <c r="E218" s="36"/>
      <c r="F218" s="241" t="s">
        <v>1647</v>
      </c>
      <c r="G218" s="36"/>
      <c r="H218" s="36"/>
      <c r="I218" s="242"/>
      <c r="J218" s="36"/>
      <c r="K218" s="36"/>
      <c r="L218" s="39"/>
      <c r="M218" s="243"/>
      <c r="N218" s="244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337</v>
      </c>
      <c r="AU218" s="17" t="s">
        <v>85</v>
      </c>
    </row>
    <row r="219" spans="1:65" s="2" customFormat="1" ht="16.5" customHeight="1">
      <c r="A219" s="34"/>
      <c r="B219" s="35"/>
      <c r="C219" s="185" t="s">
        <v>502</v>
      </c>
      <c r="D219" s="185" t="s">
        <v>224</v>
      </c>
      <c r="E219" s="186" t="s">
        <v>1648</v>
      </c>
      <c r="F219" s="187" t="s">
        <v>1649</v>
      </c>
      <c r="G219" s="188" t="s">
        <v>321</v>
      </c>
      <c r="H219" s="189">
        <v>2</v>
      </c>
      <c r="I219" s="190"/>
      <c r="J219" s="191">
        <f>ROUND(I219*H219,2)</f>
        <v>0</v>
      </c>
      <c r="K219" s="187" t="s">
        <v>228</v>
      </c>
      <c r="L219" s="39"/>
      <c r="M219" s="192" t="s">
        <v>1</v>
      </c>
      <c r="N219" s="193" t="s">
        <v>43</v>
      </c>
      <c r="O219" s="71"/>
      <c r="P219" s="194">
        <f>O219*H219</f>
        <v>0</v>
      </c>
      <c r="Q219" s="194">
        <v>1.7600000000000001E-3</v>
      </c>
      <c r="R219" s="194">
        <f>Q219*H219</f>
        <v>3.5200000000000001E-3</v>
      </c>
      <c r="S219" s="194">
        <v>0</v>
      </c>
      <c r="T219" s="19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6" t="s">
        <v>318</v>
      </c>
      <c r="AT219" s="196" t="s">
        <v>224</v>
      </c>
      <c r="AU219" s="196" t="s">
        <v>85</v>
      </c>
      <c r="AY219" s="17" t="s">
        <v>223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7" t="s">
        <v>85</v>
      </c>
      <c r="BK219" s="197">
        <f>ROUND(I219*H219,2)</f>
        <v>0</v>
      </c>
      <c r="BL219" s="17" t="s">
        <v>318</v>
      </c>
      <c r="BM219" s="196" t="s">
        <v>1650</v>
      </c>
    </row>
    <row r="220" spans="1:65" s="2" customFormat="1" ht="16.5" customHeight="1">
      <c r="A220" s="34"/>
      <c r="B220" s="35"/>
      <c r="C220" s="185" t="s">
        <v>522</v>
      </c>
      <c r="D220" s="185" t="s">
        <v>224</v>
      </c>
      <c r="E220" s="186" t="s">
        <v>1651</v>
      </c>
      <c r="F220" s="187" t="s">
        <v>1652</v>
      </c>
      <c r="G220" s="188" t="s">
        <v>321</v>
      </c>
      <c r="H220" s="189">
        <v>2</v>
      </c>
      <c r="I220" s="190"/>
      <c r="J220" s="191">
        <f>ROUND(I220*H220,2)</f>
        <v>0</v>
      </c>
      <c r="K220" s="187" t="s">
        <v>228</v>
      </c>
      <c r="L220" s="39"/>
      <c r="M220" s="192" t="s">
        <v>1</v>
      </c>
      <c r="N220" s="193" t="s">
        <v>43</v>
      </c>
      <c r="O220" s="71"/>
      <c r="P220" s="194">
        <f>O220*H220</f>
        <v>0</v>
      </c>
      <c r="Q220" s="194">
        <v>2.3800000000000002E-3</v>
      </c>
      <c r="R220" s="194">
        <f>Q220*H220</f>
        <v>4.7600000000000003E-3</v>
      </c>
      <c r="S220" s="194">
        <v>0</v>
      </c>
      <c r="T220" s="19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6" t="s">
        <v>318</v>
      </c>
      <c r="AT220" s="196" t="s">
        <v>224</v>
      </c>
      <c r="AU220" s="196" t="s">
        <v>85</v>
      </c>
      <c r="AY220" s="17" t="s">
        <v>223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7" t="s">
        <v>85</v>
      </c>
      <c r="BK220" s="197">
        <f>ROUND(I220*H220,2)</f>
        <v>0</v>
      </c>
      <c r="BL220" s="17" t="s">
        <v>318</v>
      </c>
      <c r="BM220" s="196" t="s">
        <v>1653</v>
      </c>
    </row>
    <row r="221" spans="1:65" s="2" customFormat="1" ht="21.75" customHeight="1">
      <c r="A221" s="34"/>
      <c r="B221" s="35"/>
      <c r="C221" s="185" t="s">
        <v>527</v>
      </c>
      <c r="D221" s="185" t="s">
        <v>224</v>
      </c>
      <c r="E221" s="186" t="s">
        <v>1654</v>
      </c>
      <c r="F221" s="187" t="s">
        <v>1655</v>
      </c>
      <c r="G221" s="188" t="s">
        <v>142</v>
      </c>
      <c r="H221" s="189">
        <v>195</v>
      </c>
      <c r="I221" s="190"/>
      <c r="J221" s="191">
        <f>ROUND(I221*H221,2)</f>
        <v>0</v>
      </c>
      <c r="K221" s="187" t="s">
        <v>228</v>
      </c>
      <c r="L221" s="39"/>
      <c r="M221" s="192" t="s">
        <v>1</v>
      </c>
      <c r="N221" s="193" t="s">
        <v>43</v>
      </c>
      <c r="O221" s="71"/>
      <c r="P221" s="194">
        <f>O221*H221</f>
        <v>0</v>
      </c>
      <c r="Q221" s="194">
        <v>1.0000000000000001E-5</v>
      </c>
      <c r="R221" s="194">
        <f>Q221*H221</f>
        <v>1.9500000000000001E-3</v>
      </c>
      <c r="S221" s="194">
        <v>0</v>
      </c>
      <c r="T221" s="19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6" t="s">
        <v>318</v>
      </c>
      <c r="AT221" s="196" t="s">
        <v>224</v>
      </c>
      <c r="AU221" s="196" t="s">
        <v>85</v>
      </c>
      <c r="AY221" s="17" t="s">
        <v>223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7" t="s">
        <v>85</v>
      </c>
      <c r="BK221" s="197">
        <f>ROUND(I221*H221,2)</f>
        <v>0</v>
      </c>
      <c r="BL221" s="17" t="s">
        <v>318</v>
      </c>
      <c r="BM221" s="196" t="s">
        <v>1656</v>
      </c>
    </row>
    <row r="222" spans="1:65" s="2" customFormat="1" ht="24.2" customHeight="1">
      <c r="A222" s="34"/>
      <c r="B222" s="35"/>
      <c r="C222" s="185" t="s">
        <v>531</v>
      </c>
      <c r="D222" s="185" t="s">
        <v>224</v>
      </c>
      <c r="E222" s="186" t="s">
        <v>1657</v>
      </c>
      <c r="F222" s="187" t="s">
        <v>1658</v>
      </c>
      <c r="G222" s="188" t="s">
        <v>874</v>
      </c>
      <c r="H222" s="256"/>
      <c r="I222" s="190"/>
      <c r="J222" s="191">
        <f>ROUND(I222*H222,2)</f>
        <v>0</v>
      </c>
      <c r="K222" s="187" t="s">
        <v>228</v>
      </c>
      <c r="L222" s="39"/>
      <c r="M222" s="192" t="s">
        <v>1</v>
      </c>
      <c r="N222" s="193" t="s">
        <v>43</v>
      </c>
      <c r="O222" s="71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6" t="s">
        <v>318</v>
      </c>
      <c r="AT222" s="196" t="s">
        <v>224</v>
      </c>
      <c r="AU222" s="196" t="s">
        <v>85</v>
      </c>
      <c r="AY222" s="17" t="s">
        <v>223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7" t="s">
        <v>85</v>
      </c>
      <c r="BK222" s="197">
        <f>ROUND(I222*H222,2)</f>
        <v>0</v>
      </c>
      <c r="BL222" s="17" t="s">
        <v>318</v>
      </c>
      <c r="BM222" s="196" t="s">
        <v>1659</v>
      </c>
    </row>
    <row r="223" spans="1:65" s="11" customFormat="1" ht="25.9" customHeight="1">
      <c r="B223" s="171"/>
      <c r="C223" s="172"/>
      <c r="D223" s="173" t="s">
        <v>77</v>
      </c>
      <c r="E223" s="174" t="s">
        <v>1660</v>
      </c>
      <c r="F223" s="174" t="s">
        <v>1661</v>
      </c>
      <c r="G223" s="172"/>
      <c r="H223" s="172"/>
      <c r="I223" s="175"/>
      <c r="J223" s="176">
        <f>BK223</f>
        <v>0</v>
      </c>
      <c r="K223" s="172"/>
      <c r="L223" s="177"/>
      <c r="M223" s="178"/>
      <c r="N223" s="179"/>
      <c r="O223" s="179"/>
      <c r="P223" s="180">
        <f>SUM(P224:P252)</f>
        <v>0</v>
      </c>
      <c r="Q223" s="179"/>
      <c r="R223" s="180">
        <f>SUM(R224:R252)</f>
        <v>0.48199999999999987</v>
      </c>
      <c r="S223" s="179"/>
      <c r="T223" s="181">
        <f>SUM(T224:T252)</f>
        <v>0.66993999999999998</v>
      </c>
      <c r="AR223" s="182" t="s">
        <v>87</v>
      </c>
      <c r="AT223" s="183" t="s">
        <v>77</v>
      </c>
      <c r="AU223" s="183" t="s">
        <v>78</v>
      </c>
      <c r="AY223" s="182" t="s">
        <v>223</v>
      </c>
      <c r="BK223" s="184">
        <f>SUM(BK224:BK252)</f>
        <v>0</v>
      </c>
    </row>
    <row r="224" spans="1:65" s="2" customFormat="1" ht="16.5" customHeight="1">
      <c r="A224" s="34"/>
      <c r="B224" s="35"/>
      <c r="C224" s="185" t="s">
        <v>536</v>
      </c>
      <c r="D224" s="185" t="s">
        <v>224</v>
      </c>
      <c r="E224" s="186" t="s">
        <v>1662</v>
      </c>
      <c r="F224" s="187" t="s">
        <v>1663</v>
      </c>
      <c r="G224" s="188" t="s">
        <v>1664</v>
      </c>
      <c r="H224" s="189">
        <v>4</v>
      </c>
      <c r="I224" s="190"/>
      <c r="J224" s="191">
        <f t="shared" ref="J224:J231" si="30">ROUND(I224*H224,2)</f>
        <v>0</v>
      </c>
      <c r="K224" s="187" t="s">
        <v>228</v>
      </c>
      <c r="L224" s="39"/>
      <c r="M224" s="192" t="s">
        <v>1</v>
      </c>
      <c r="N224" s="193" t="s">
        <v>43</v>
      </c>
      <c r="O224" s="71"/>
      <c r="P224" s="194">
        <f t="shared" ref="P224:P231" si="31">O224*H224</f>
        <v>0</v>
      </c>
      <c r="Q224" s="194">
        <v>0</v>
      </c>
      <c r="R224" s="194">
        <f t="shared" ref="R224:R231" si="32">Q224*H224</f>
        <v>0</v>
      </c>
      <c r="S224" s="194">
        <v>1.933E-2</v>
      </c>
      <c r="T224" s="195">
        <f t="shared" ref="T224:T231" si="33">S224*H224</f>
        <v>7.732E-2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6" t="s">
        <v>318</v>
      </c>
      <c r="AT224" s="196" t="s">
        <v>224</v>
      </c>
      <c r="AU224" s="196" t="s">
        <v>85</v>
      </c>
      <c r="AY224" s="17" t="s">
        <v>223</v>
      </c>
      <c r="BE224" s="197">
        <f t="shared" ref="BE224:BE231" si="34">IF(N224="základní",J224,0)</f>
        <v>0</v>
      </c>
      <c r="BF224" s="197">
        <f t="shared" ref="BF224:BF231" si="35">IF(N224="snížená",J224,0)</f>
        <v>0</v>
      </c>
      <c r="BG224" s="197">
        <f t="shared" ref="BG224:BG231" si="36">IF(N224="zákl. přenesená",J224,0)</f>
        <v>0</v>
      </c>
      <c r="BH224" s="197">
        <f t="shared" ref="BH224:BH231" si="37">IF(N224="sníž. přenesená",J224,0)</f>
        <v>0</v>
      </c>
      <c r="BI224" s="197">
        <f t="shared" ref="BI224:BI231" si="38">IF(N224="nulová",J224,0)</f>
        <v>0</v>
      </c>
      <c r="BJ224" s="17" t="s">
        <v>85</v>
      </c>
      <c r="BK224" s="197">
        <f t="shared" ref="BK224:BK231" si="39">ROUND(I224*H224,2)</f>
        <v>0</v>
      </c>
      <c r="BL224" s="17" t="s">
        <v>318</v>
      </c>
      <c r="BM224" s="196" t="s">
        <v>1665</v>
      </c>
    </row>
    <row r="225" spans="1:65" s="2" customFormat="1" ht="24.2" customHeight="1">
      <c r="A225" s="34"/>
      <c r="B225" s="35"/>
      <c r="C225" s="185" t="s">
        <v>541</v>
      </c>
      <c r="D225" s="185" t="s">
        <v>224</v>
      </c>
      <c r="E225" s="186" t="s">
        <v>1666</v>
      </c>
      <c r="F225" s="187" t="s">
        <v>1667</v>
      </c>
      <c r="G225" s="188" t="s">
        <v>1664</v>
      </c>
      <c r="H225" s="189">
        <v>1</v>
      </c>
      <c r="I225" s="190"/>
      <c r="J225" s="191">
        <f t="shared" si="30"/>
        <v>0</v>
      </c>
      <c r="K225" s="187" t="s">
        <v>228</v>
      </c>
      <c r="L225" s="39"/>
      <c r="M225" s="192" t="s">
        <v>1</v>
      </c>
      <c r="N225" s="193" t="s">
        <v>43</v>
      </c>
      <c r="O225" s="71"/>
      <c r="P225" s="194">
        <f t="shared" si="31"/>
        <v>0</v>
      </c>
      <c r="Q225" s="194">
        <v>1.6969999999999999E-2</v>
      </c>
      <c r="R225" s="194">
        <f t="shared" si="32"/>
        <v>1.6969999999999999E-2</v>
      </c>
      <c r="S225" s="194">
        <v>0</v>
      </c>
      <c r="T225" s="195">
        <f t="shared" si="3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6" t="s">
        <v>318</v>
      </c>
      <c r="AT225" s="196" t="s">
        <v>224</v>
      </c>
      <c r="AU225" s="196" t="s">
        <v>85</v>
      </c>
      <c r="AY225" s="17" t="s">
        <v>223</v>
      </c>
      <c r="BE225" s="197">
        <f t="shared" si="34"/>
        <v>0</v>
      </c>
      <c r="BF225" s="197">
        <f t="shared" si="35"/>
        <v>0</v>
      </c>
      <c r="BG225" s="197">
        <f t="shared" si="36"/>
        <v>0</v>
      </c>
      <c r="BH225" s="197">
        <f t="shared" si="37"/>
        <v>0</v>
      </c>
      <c r="BI225" s="197">
        <f t="shared" si="38"/>
        <v>0</v>
      </c>
      <c r="BJ225" s="17" t="s">
        <v>85</v>
      </c>
      <c r="BK225" s="197">
        <f t="shared" si="39"/>
        <v>0</v>
      </c>
      <c r="BL225" s="17" t="s">
        <v>318</v>
      </c>
      <c r="BM225" s="196" t="s">
        <v>1668</v>
      </c>
    </row>
    <row r="226" spans="1:65" s="2" customFormat="1" ht="24.2" customHeight="1">
      <c r="A226" s="34"/>
      <c r="B226" s="35"/>
      <c r="C226" s="185" t="s">
        <v>557</v>
      </c>
      <c r="D226" s="185" t="s">
        <v>224</v>
      </c>
      <c r="E226" s="186" t="s">
        <v>1669</v>
      </c>
      <c r="F226" s="187" t="s">
        <v>1670</v>
      </c>
      <c r="G226" s="188" t="s">
        <v>1664</v>
      </c>
      <c r="H226" s="189">
        <v>2</v>
      </c>
      <c r="I226" s="190"/>
      <c r="J226" s="191">
        <f t="shared" si="30"/>
        <v>0</v>
      </c>
      <c r="K226" s="187" t="s">
        <v>228</v>
      </c>
      <c r="L226" s="39"/>
      <c r="M226" s="192" t="s">
        <v>1</v>
      </c>
      <c r="N226" s="193" t="s">
        <v>43</v>
      </c>
      <c r="O226" s="71"/>
      <c r="P226" s="194">
        <f t="shared" si="31"/>
        <v>0</v>
      </c>
      <c r="Q226" s="194">
        <v>2.894E-2</v>
      </c>
      <c r="R226" s="194">
        <f t="shared" si="32"/>
        <v>5.7880000000000001E-2</v>
      </c>
      <c r="S226" s="194">
        <v>0</v>
      </c>
      <c r="T226" s="195">
        <f t="shared" si="3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6" t="s">
        <v>318</v>
      </c>
      <c r="AT226" s="196" t="s">
        <v>224</v>
      </c>
      <c r="AU226" s="196" t="s">
        <v>85</v>
      </c>
      <c r="AY226" s="17" t="s">
        <v>223</v>
      </c>
      <c r="BE226" s="197">
        <f t="shared" si="34"/>
        <v>0</v>
      </c>
      <c r="BF226" s="197">
        <f t="shared" si="35"/>
        <v>0</v>
      </c>
      <c r="BG226" s="197">
        <f t="shared" si="36"/>
        <v>0</v>
      </c>
      <c r="BH226" s="197">
        <f t="shared" si="37"/>
        <v>0</v>
      </c>
      <c r="BI226" s="197">
        <f t="shared" si="38"/>
        <v>0</v>
      </c>
      <c r="BJ226" s="17" t="s">
        <v>85</v>
      </c>
      <c r="BK226" s="197">
        <f t="shared" si="39"/>
        <v>0</v>
      </c>
      <c r="BL226" s="17" t="s">
        <v>318</v>
      </c>
      <c r="BM226" s="196" t="s">
        <v>1671</v>
      </c>
    </row>
    <row r="227" spans="1:65" s="2" customFormat="1" ht="24.2" customHeight="1">
      <c r="A227" s="34"/>
      <c r="B227" s="35"/>
      <c r="C227" s="185" t="s">
        <v>562</v>
      </c>
      <c r="D227" s="185" t="s">
        <v>224</v>
      </c>
      <c r="E227" s="186" t="s">
        <v>1672</v>
      </c>
      <c r="F227" s="187" t="s">
        <v>1673</v>
      </c>
      <c r="G227" s="188" t="s">
        <v>1664</v>
      </c>
      <c r="H227" s="189">
        <v>2</v>
      </c>
      <c r="I227" s="190"/>
      <c r="J227" s="191">
        <f t="shared" si="30"/>
        <v>0</v>
      </c>
      <c r="K227" s="187" t="s">
        <v>228</v>
      </c>
      <c r="L227" s="39"/>
      <c r="M227" s="192" t="s">
        <v>1</v>
      </c>
      <c r="N227" s="193" t="s">
        <v>43</v>
      </c>
      <c r="O227" s="71"/>
      <c r="P227" s="194">
        <f t="shared" si="31"/>
        <v>0</v>
      </c>
      <c r="Q227" s="194">
        <v>1.8079999999999999E-2</v>
      </c>
      <c r="R227" s="194">
        <f t="shared" si="32"/>
        <v>3.6159999999999998E-2</v>
      </c>
      <c r="S227" s="194">
        <v>0</v>
      </c>
      <c r="T227" s="195">
        <f t="shared" si="3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6" t="s">
        <v>318</v>
      </c>
      <c r="AT227" s="196" t="s">
        <v>224</v>
      </c>
      <c r="AU227" s="196" t="s">
        <v>85</v>
      </c>
      <c r="AY227" s="17" t="s">
        <v>223</v>
      </c>
      <c r="BE227" s="197">
        <f t="shared" si="34"/>
        <v>0</v>
      </c>
      <c r="BF227" s="197">
        <f t="shared" si="35"/>
        <v>0</v>
      </c>
      <c r="BG227" s="197">
        <f t="shared" si="36"/>
        <v>0</v>
      </c>
      <c r="BH227" s="197">
        <f t="shared" si="37"/>
        <v>0</v>
      </c>
      <c r="BI227" s="197">
        <f t="shared" si="38"/>
        <v>0</v>
      </c>
      <c r="BJ227" s="17" t="s">
        <v>85</v>
      </c>
      <c r="BK227" s="197">
        <f t="shared" si="39"/>
        <v>0</v>
      </c>
      <c r="BL227" s="17" t="s">
        <v>318</v>
      </c>
      <c r="BM227" s="196" t="s">
        <v>1674</v>
      </c>
    </row>
    <row r="228" spans="1:65" s="2" customFormat="1" ht="24.2" customHeight="1">
      <c r="A228" s="34"/>
      <c r="B228" s="35"/>
      <c r="C228" s="185" t="s">
        <v>567</v>
      </c>
      <c r="D228" s="185" t="s">
        <v>224</v>
      </c>
      <c r="E228" s="186" t="s">
        <v>1675</v>
      </c>
      <c r="F228" s="187" t="s">
        <v>1676</v>
      </c>
      <c r="G228" s="188" t="s">
        <v>1664</v>
      </c>
      <c r="H228" s="189">
        <v>2</v>
      </c>
      <c r="I228" s="190"/>
      <c r="J228" s="191">
        <f t="shared" si="30"/>
        <v>0</v>
      </c>
      <c r="K228" s="187" t="s">
        <v>228</v>
      </c>
      <c r="L228" s="39"/>
      <c r="M228" s="192" t="s">
        <v>1</v>
      </c>
      <c r="N228" s="193" t="s">
        <v>43</v>
      </c>
      <c r="O228" s="71"/>
      <c r="P228" s="194">
        <f t="shared" si="31"/>
        <v>0</v>
      </c>
      <c r="Q228" s="194">
        <v>0</v>
      </c>
      <c r="R228" s="194">
        <f t="shared" si="32"/>
        <v>0</v>
      </c>
      <c r="S228" s="194">
        <v>1.72E-2</v>
      </c>
      <c r="T228" s="195">
        <f t="shared" si="33"/>
        <v>3.44E-2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6" t="s">
        <v>318</v>
      </c>
      <c r="AT228" s="196" t="s">
        <v>224</v>
      </c>
      <c r="AU228" s="196" t="s">
        <v>85</v>
      </c>
      <c r="AY228" s="17" t="s">
        <v>223</v>
      </c>
      <c r="BE228" s="197">
        <f t="shared" si="34"/>
        <v>0</v>
      </c>
      <c r="BF228" s="197">
        <f t="shared" si="35"/>
        <v>0</v>
      </c>
      <c r="BG228" s="197">
        <f t="shared" si="36"/>
        <v>0</v>
      </c>
      <c r="BH228" s="197">
        <f t="shared" si="37"/>
        <v>0</v>
      </c>
      <c r="BI228" s="197">
        <f t="shared" si="38"/>
        <v>0</v>
      </c>
      <c r="BJ228" s="17" t="s">
        <v>85</v>
      </c>
      <c r="BK228" s="197">
        <f t="shared" si="39"/>
        <v>0</v>
      </c>
      <c r="BL228" s="17" t="s">
        <v>318</v>
      </c>
      <c r="BM228" s="196" t="s">
        <v>1677</v>
      </c>
    </row>
    <row r="229" spans="1:65" s="2" customFormat="1" ht="16.5" customHeight="1">
      <c r="A229" s="34"/>
      <c r="B229" s="35"/>
      <c r="C229" s="185" t="s">
        <v>584</v>
      </c>
      <c r="D229" s="185" t="s">
        <v>224</v>
      </c>
      <c r="E229" s="186" t="s">
        <v>1678</v>
      </c>
      <c r="F229" s="187" t="s">
        <v>1679</v>
      </c>
      <c r="G229" s="188" t="s">
        <v>1664</v>
      </c>
      <c r="H229" s="189">
        <v>7</v>
      </c>
      <c r="I229" s="190"/>
      <c r="J229" s="191">
        <f t="shared" si="30"/>
        <v>0</v>
      </c>
      <c r="K229" s="187" t="s">
        <v>228</v>
      </c>
      <c r="L229" s="39"/>
      <c r="M229" s="192" t="s">
        <v>1</v>
      </c>
      <c r="N229" s="193" t="s">
        <v>43</v>
      </c>
      <c r="O229" s="71"/>
      <c r="P229" s="194">
        <f t="shared" si="31"/>
        <v>0</v>
      </c>
      <c r="Q229" s="194">
        <v>0</v>
      </c>
      <c r="R229" s="194">
        <f t="shared" si="32"/>
        <v>0</v>
      </c>
      <c r="S229" s="194">
        <v>1.9460000000000002E-2</v>
      </c>
      <c r="T229" s="195">
        <f t="shared" si="33"/>
        <v>0.13622000000000001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6" t="s">
        <v>318</v>
      </c>
      <c r="AT229" s="196" t="s">
        <v>224</v>
      </c>
      <c r="AU229" s="196" t="s">
        <v>85</v>
      </c>
      <c r="AY229" s="17" t="s">
        <v>223</v>
      </c>
      <c r="BE229" s="197">
        <f t="shared" si="34"/>
        <v>0</v>
      </c>
      <c r="BF229" s="197">
        <f t="shared" si="35"/>
        <v>0</v>
      </c>
      <c r="BG229" s="197">
        <f t="shared" si="36"/>
        <v>0</v>
      </c>
      <c r="BH229" s="197">
        <f t="shared" si="37"/>
        <v>0</v>
      </c>
      <c r="BI229" s="197">
        <f t="shared" si="38"/>
        <v>0</v>
      </c>
      <c r="BJ229" s="17" t="s">
        <v>85</v>
      </c>
      <c r="BK229" s="197">
        <f t="shared" si="39"/>
        <v>0</v>
      </c>
      <c r="BL229" s="17" t="s">
        <v>318</v>
      </c>
      <c r="BM229" s="196" t="s">
        <v>1680</v>
      </c>
    </row>
    <row r="230" spans="1:65" s="2" customFormat="1" ht="24.2" customHeight="1">
      <c r="A230" s="34"/>
      <c r="B230" s="35"/>
      <c r="C230" s="185" t="s">
        <v>589</v>
      </c>
      <c r="D230" s="185" t="s">
        <v>224</v>
      </c>
      <c r="E230" s="186" t="s">
        <v>1681</v>
      </c>
      <c r="F230" s="187" t="s">
        <v>1682</v>
      </c>
      <c r="G230" s="188" t="s">
        <v>1664</v>
      </c>
      <c r="H230" s="189">
        <v>5</v>
      </c>
      <c r="I230" s="190"/>
      <c r="J230" s="191">
        <f t="shared" si="30"/>
        <v>0</v>
      </c>
      <c r="K230" s="187" t="s">
        <v>228</v>
      </c>
      <c r="L230" s="39"/>
      <c r="M230" s="192" t="s">
        <v>1</v>
      </c>
      <c r="N230" s="193" t="s">
        <v>43</v>
      </c>
      <c r="O230" s="71"/>
      <c r="P230" s="194">
        <f t="shared" si="31"/>
        <v>0</v>
      </c>
      <c r="Q230" s="194">
        <v>2.0729999999999998E-2</v>
      </c>
      <c r="R230" s="194">
        <f t="shared" si="32"/>
        <v>0.10364999999999999</v>
      </c>
      <c r="S230" s="194">
        <v>0</v>
      </c>
      <c r="T230" s="195">
        <f t="shared" si="3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6" t="s">
        <v>318</v>
      </c>
      <c r="AT230" s="196" t="s">
        <v>224</v>
      </c>
      <c r="AU230" s="196" t="s">
        <v>85</v>
      </c>
      <c r="AY230" s="17" t="s">
        <v>223</v>
      </c>
      <c r="BE230" s="197">
        <f t="shared" si="34"/>
        <v>0</v>
      </c>
      <c r="BF230" s="197">
        <f t="shared" si="35"/>
        <v>0</v>
      </c>
      <c r="BG230" s="197">
        <f t="shared" si="36"/>
        <v>0</v>
      </c>
      <c r="BH230" s="197">
        <f t="shared" si="37"/>
        <v>0</v>
      </c>
      <c r="BI230" s="197">
        <f t="shared" si="38"/>
        <v>0</v>
      </c>
      <c r="BJ230" s="17" t="s">
        <v>85</v>
      </c>
      <c r="BK230" s="197">
        <f t="shared" si="39"/>
        <v>0</v>
      </c>
      <c r="BL230" s="17" t="s">
        <v>318</v>
      </c>
      <c r="BM230" s="196" t="s">
        <v>1683</v>
      </c>
    </row>
    <row r="231" spans="1:65" s="2" customFormat="1" ht="24.2" customHeight="1">
      <c r="A231" s="34"/>
      <c r="B231" s="35"/>
      <c r="C231" s="185" t="s">
        <v>593</v>
      </c>
      <c r="D231" s="185" t="s">
        <v>224</v>
      </c>
      <c r="E231" s="186" t="s">
        <v>1684</v>
      </c>
      <c r="F231" s="187" t="s">
        <v>1685</v>
      </c>
      <c r="G231" s="188" t="s">
        <v>1664</v>
      </c>
      <c r="H231" s="189">
        <v>1</v>
      </c>
      <c r="I231" s="190"/>
      <c r="J231" s="191">
        <f t="shared" si="30"/>
        <v>0</v>
      </c>
      <c r="K231" s="187" t="s">
        <v>228</v>
      </c>
      <c r="L231" s="39"/>
      <c r="M231" s="192" t="s">
        <v>1</v>
      </c>
      <c r="N231" s="193" t="s">
        <v>43</v>
      </c>
      <c r="O231" s="71"/>
      <c r="P231" s="194">
        <f t="shared" si="31"/>
        <v>0</v>
      </c>
      <c r="Q231" s="194">
        <v>1.047E-2</v>
      </c>
      <c r="R231" s="194">
        <f t="shared" si="32"/>
        <v>1.047E-2</v>
      </c>
      <c r="S231" s="194">
        <v>0</v>
      </c>
      <c r="T231" s="195">
        <f t="shared" si="3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6" t="s">
        <v>318</v>
      </c>
      <c r="AT231" s="196" t="s">
        <v>224</v>
      </c>
      <c r="AU231" s="196" t="s">
        <v>85</v>
      </c>
      <c r="AY231" s="17" t="s">
        <v>223</v>
      </c>
      <c r="BE231" s="197">
        <f t="shared" si="34"/>
        <v>0</v>
      </c>
      <c r="BF231" s="197">
        <f t="shared" si="35"/>
        <v>0</v>
      </c>
      <c r="BG231" s="197">
        <f t="shared" si="36"/>
        <v>0</v>
      </c>
      <c r="BH231" s="197">
        <f t="shared" si="37"/>
        <v>0</v>
      </c>
      <c r="BI231" s="197">
        <f t="shared" si="38"/>
        <v>0</v>
      </c>
      <c r="BJ231" s="17" t="s">
        <v>85</v>
      </c>
      <c r="BK231" s="197">
        <f t="shared" si="39"/>
        <v>0</v>
      </c>
      <c r="BL231" s="17" t="s">
        <v>318</v>
      </c>
      <c r="BM231" s="196" t="s">
        <v>1686</v>
      </c>
    </row>
    <row r="232" spans="1:65" s="12" customFormat="1" ht="11.25">
      <c r="B232" s="198"/>
      <c r="C232" s="199"/>
      <c r="D232" s="200" t="s">
        <v>231</v>
      </c>
      <c r="E232" s="201" t="s">
        <v>1</v>
      </c>
      <c r="F232" s="202" t="s">
        <v>1637</v>
      </c>
      <c r="G232" s="199"/>
      <c r="H232" s="201" t="s">
        <v>1</v>
      </c>
      <c r="I232" s="203"/>
      <c r="J232" s="199"/>
      <c r="K232" s="199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231</v>
      </c>
      <c r="AU232" s="208" t="s">
        <v>85</v>
      </c>
      <c r="AV232" s="12" t="s">
        <v>85</v>
      </c>
      <c r="AW232" s="12" t="s">
        <v>33</v>
      </c>
      <c r="AX232" s="12" t="s">
        <v>78</v>
      </c>
      <c r="AY232" s="208" t="s">
        <v>223</v>
      </c>
    </row>
    <row r="233" spans="1:65" s="13" customFormat="1" ht="11.25">
      <c r="B233" s="209"/>
      <c r="C233" s="210"/>
      <c r="D233" s="200" t="s">
        <v>231</v>
      </c>
      <c r="E233" s="211" t="s">
        <v>1</v>
      </c>
      <c r="F233" s="212" t="s">
        <v>85</v>
      </c>
      <c r="G233" s="210"/>
      <c r="H233" s="213">
        <v>1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231</v>
      </c>
      <c r="AU233" s="219" t="s">
        <v>85</v>
      </c>
      <c r="AV233" s="13" t="s">
        <v>87</v>
      </c>
      <c r="AW233" s="13" t="s">
        <v>33</v>
      </c>
      <c r="AX233" s="13" t="s">
        <v>85</v>
      </c>
      <c r="AY233" s="219" t="s">
        <v>223</v>
      </c>
    </row>
    <row r="234" spans="1:65" s="2" customFormat="1" ht="21.75" customHeight="1">
      <c r="A234" s="34"/>
      <c r="B234" s="35"/>
      <c r="C234" s="185" t="s">
        <v>597</v>
      </c>
      <c r="D234" s="185" t="s">
        <v>224</v>
      </c>
      <c r="E234" s="186" t="s">
        <v>1687</v>
      </c>
      <c r="F234" s="187" t="s">
        <v>1688</v>
      </c>
      <c r="G234" s="188" t="s">
        <v>1664</v>
      </c>
      <c r="H234" s="189">
        <v>4</v>
      </c>
      <c r="I234" s="190"/>
      <c r="J234" s="191">
        <f t="shared" ref="J234:J240" si="40">ROUND(I234*H234,2)</f>
        <v>0</v>
      </c>
      <c r="K234" s="187" t="s">
        <v>228</v>
      </c>
      <c r="L234" s="39"/>
      <c r="M234" s="192" t="s">
        <v>1</v>
      </c>
      <c r="N234" s="193" t="s">
        <v>43</v>
      </c>
      <c r="O234" s="71"/>
      <c r="P234" s="194">
        <f t="shared" ref="P234:P240" si="41">O234*H234</f>
        <v>0</v>
      </c>
      <c r="Q234" s="194">
        <v>0</v>
      </c>
      <c r="R234" s="194">
        <f t="shared" ref="R234:R240" si="42">Q234*H234</f>
        <v>0</v>
      </c>
      <c r="S234" s="194">
        <v>8.7999999999999995E-2</v>
      </c>
      <c r="T234" s="195">
        <f t="shared" ref="T234:T240" si="43">S234*H234</f>
        <v>0.35199999999999998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6" t="s">
        <v>318</v>
      </c>
      <c r="AT234" s="196" t="s">
        <v>224</v>
      </c>
      <c r="AU234" s="196" t="s">
        <v>85</v>
      </c>
      <c r="AY234" s="17" t="s">
        <v>223</v>
      </c>
      <c r="BE234" s="197">
        <f t="shared" ref="BE234:BE240" si="44">IF(N234="základní",J234,0)</f>
        <v>0</v>
      </c>
      <c r="BF234" s="197">
        <f t="shared" ref="BF234:BF240" si="45">IF(N234="snížená",J234,0)</f>
        <v>0</v>
      </c>
      <c r="BG234" s="197">
        <f t="shared" ref="BG234:BG240" si="46">IF(N234="zákl. přenesená",J234,0)</f>
        <v>0</v>
      </c>
      <c r="BH234" s="197">
        <f t="shared" ref="BH234:BH240" si="47">IF(N234="sníž. přenesená",J234,0)</f>
        <v>0</v>
      </c>
      <c r="BI234" s="197">
        <f t="shared" ref="BI234:BI240" si="48">IF(N234="nulová",J234,0)</f>
        <v>0</v>
      </c>
      <c r="BJ234" s="17" t="s">
        <v>85</v>
      </c>
      <c r="BK234" s="197">
        <f t="shared" ref="BK234:BK240" si="49">ROUND(I234*H234,2)</f>
        <v>0</v>
      </c>
      <c r="BL234" s="17" t="s">
        <v>318</v>
      </c>
      <c r="BM234" s="196" t="s">
        <v>1689</v>
      </c>
    </row>
    <row r="235" spans="1:65" s="2" customFormat="1" ht="24.2" customHeight="1">
      <c r="A235" s="34"/>
      <c r="B235" s="35"/>
      <c r="C235" s="185" t="s">
        <v>602</v>
      </c>
      <c r="D235" s="185" t="s">
        <v>224</v>
      </c>
      <c r="E235" s="186" t="s">
        <v>1690</v>
      </c>
      <c r="F235" s="187" t="s">
        <v>1691</v>
      </c>
      <c r="G235" s="188" t="s">
        <v>1664</v>
      </c>
      <c r="H235" s="189">
        <v>4</v>
      </c>
      <c r="I235" s="190"/>
      <c r="J235" s="191">
        <f t="shared" si="40"/>
        <v>0</v>
      </c>
      <c r="K235" s="187" t="s">
        <v>228</v>
      </c>
      <c r="L235" s="39"/>
      <c r="M235" s="192" t="s">
        <v>1</v>
      </c>
      <c r="N235" s="193" t="s">
        <v>43</v>
      </c>
      <c r="O235" s="71"/>
      <c r="P235" s="194">
        <f t="shared" si="41"/>
        <v>0</v>
      </c>
      <c r="Q235" s="194">
        <v>2.341E-2</v>
      </c>
      <c r="R235" s="194">
        <f t="shared" si="42"/>
        <v>9.3640000000000001E-2</v>
      </c>
      <c r="S235" s="194">
        <v>0</v>
      </c>
      <c r="T235" s="195">
        <f t="shared" si="4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6" t="s">
        <v>318</v>
      </c>
      <c r="AT235" s="196" t="s">
        <v>224</v>
      </c>
      <c r="AU235" s="196" t="s">
        <v>85</v>
      </c>
      <c r="AY235" s="17" t="s">
        <v>223</v>
      </c>
      <c r="BE235" s="197">
        <f t="shared" si="44"/>
        <v>0</v>
      </c>
      <c r="BF235" s="197">
        <f t="shared" si="45"/>
        <v>0</v>
      </c>
      <c r="BG235" s="197">
        <f t="shared" si="46"/>
        <v>0</v>
      </c>
      <c r="BH235" s="197">
        <f t="shared" si="47"/>
        <v>0</v>
      </c>
      <c r="BI235" s="197">
        <f t="shared" si="48"/>
        <v>0</v>
      </c>
      <c r="BJ235" s="17" t="s">
        <v>85</v>
      </c>
      <c r="BK235" s="197">
        <f t="shared" si="49"/>
        <v>0</v>
      </c>
      <c r="BL235" s="17" t="s">
        <v>318</v>
      </c>
      <c r="BM235" s="196" t="s">
        <v>1692</v>
      </c>
    </row>
    <row r="236" spans="1:65" s="2" customFormat="1" ht="33" customHeight="1">
      <c r="A236" s="34"/>
      <c r="B236" s="35"/>
      <c r="C236" s="185" t="s">
        <v>609</v>
      </c>
      <c r="D236" s="185" t="s">
        <v>224</v>
      </c>
      <c r="E236" s="186" t="s">
        <v>1693</v>
      </c>
      <c r="F236" s="187" t="s">
        <v>1694</v>
      </c>
      <c r="G236" s="188" t="s">
        <v>1664</v>
      </c>
      <c r="H236" s="189">
        <v>4</v>
      </c>
      <c r="I236" s="190"/>
      <c r="J236" s="191">
        <f t="shared" si="40"/>
        <v>0</v>
      </c>
      <c r="K236" s="187" t="s">
        <v>228</v>
      </c>
      <c r="L236" s="39"/>
      <c r="M236" s="192" t="s">
        <v>1</v>
      </c>
      <c r="N236" s="193" t="s">
        <v>43</v>
      </c>
      <c r="O236" s="71"/>
      <c r="P236" s="194">
        <f t="shared" si="41"/>
        <v>0</v>
      </c>
      <c r="Q236" s="194">
        <v>2.137E-2</v>
      </c>
      <c r="R236" s="194">
        <f t="shared" si="42"/>
        <v>8.548E-2</v>
      </c>
      <c r="S236" s="194">
        <v>0</v>
      </c>
      <c r="T236" s="195">
        <f t="shared" si="4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6" t="s">
        <v>318</v>
      </c>
      <c r="AT236" s="196" t="s">
        <v>224</v>
      </c>
      <c r="AU236" s="196" t="s">
        <v>85</v>
      </c>
      <c r="AY236" s="17" t="s">
        <v>223</v>
      </c>
      <c r="BE236" s="197">
        <f t="shared" si="44"/>
        <v>0</v>
      </c>
      <c r="BF236" s="197">
        <f t="shared" si="45"/>
        <v>0</v>
      </c>
      <c r="BG236" s="197">
        <f t="shared" si="46"/>
        <v>0</v>
      </c>
      <c r="BH236" s="197">
        <f t="shared" si="47"/>
        <v>0</v>
      </c>
      <c r="BI236" s="197">
        <f t="shared" si="48"/>
        <v>0</v>
      </c>
      <c r="BJ236" s="17" t="s">
        <v>85</v>
      </c>
      <c r="BK236" s="197">
        <f t="shared" si="49"/>
        <v>0</v>
      </c>
      <c r="BL236" s="17" t="s">
        <v>318</v>
      </c>
      <c r="BM236" s="196" t="s">
        <v>1695</v>
      </c>
    </row>
    <row r="237" spans="1:65" s="2" customFormat="1" ht="24.2" customHeight="1">
      <c r="A237" s="34"/>
      <c r="B237" s="35"/>
      <c r="C237" s="185" t="s">
        <v>614</v>
      </c>
      <c r="D237" s="185" t="s">
        <v>224</v>
      </c>
      <c r="E237" s="186" t="s">
        <v>1696</v>
      </c>
      <c r="F237" s="187" t="s">
        <v>1697</v>
      </c>
      <c r="G237" s="188" t="s">
        <v>1664</v>
      </c>
      <c r="H237" s="189">
        <v>2</v>
      </c>
      <c r="I237" s="190"/>
      <c r="J237" s="191">
        <f t="shared" si="40"/>
        <v>0</v>
      </c>
      <c r="K237" s="187" t="s">
        <v>228</v>
      </c>
      <c r="L237" s="39"/>
      <c r="M237" s="192" t="s">
        <v>1</v>
      </c>
      <c r="N237" s="193" t="s">
        <v>43</v>
      </c>
      <c r="O237" s="71"/>
      <c r="P237" s="194">
        <f t="shared" si="41"/>
        <v>0</v>
      </c>
      <c r="Q237" s="194">
        <v>9.8300000000000002E-3</v>
      </c>
      <c r="R237" s="194">
        <f t="shared" si="42"/>
        <v>1.966E-2</v>
      </c>
      <c r="S237" s="194">
        <v>0</v>
      </c>
      <c r="T237" s="195">
        <f t="shared" si="4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318</v>
      </c>
      <c r="AT237" s="196" t="s">
        <v>224</v>
      </c>
      <c r="AU237" s="196" t="s">
        <v>85</v>
      </c>
      <c r="AY237" s="17" t="s">
        <v>223</v>
      </c>
      <c r="BE237" s="197">
        <f t="shared" si="44"/>
        <v>0</v>
      </c>
      <c r="BF237" s="197">
        <f t="shared" si="45"/>
        <v>0</v>
      </c>
      <c r="BG237" s="197">
        <f t="shared" si="46"/>
        <v>0</v>
      </c>
      <c r="BH237" s="197">
        <f t="shared" si="47"/>
        <v>0</v>
      </c>
      <c r="BI237" s="197">
        <f t="shared" si="48"/>
        <v>0</v>
      </c>
      <c r="BJ237" s="17" t="s">
        <v>85</v>
      </c>
      <c r="BK237" s="197">
        <f t="shared" si="49"/>
        <v>0</v>
      </c>
      <c r="BL237" s="17" t="s">
        <v>318</v>
      </c>
      <c r="BM237" s="196" t="s">
        <v>1698</v>
      </c>
    </row>
    <row r="238" spans="1:65" s="2" customFormat="1" ht="24.2" customHeight="1">
      <c r="A238" s="34"/>
      <c r="B238" s="35"/>
      <c r="C238" s="185" t="s">
        <v>618</v>
      </c>
      <c r="D238" s="185" t="s">
        <v>224</v>
      </c>
      <c r="E238" s="186" t="s">
        <v>1699</v>
      </c>
      <c r="F238" s="187" t="s">
        <v>1700</v>
      </c>
      <c r="G238" s="188" t="s">
        <v>1664</v>
      </c>
      <c r="H238" s="189">
        <v>2</v>
      </c>
      <c r="I238" s="190"/>
      <c r="J238" s="191">
        <f t="shared" si="40"/>
        <v>0</v>
      </c>
      <c r="K238" s="187" t="s">
        <v>228</v>
      </c>
      <c r="L238" s="39"/>
      <c r="M238" s="192" t="s">
        <v>1</v>
      </c>
      <c r="N238" s="193" t="s">
        <v>43</v>
      </c>
      <c r="O238" s="71"/>
      <c r="P238" s="194">
        <f t="shared" si="41"/>
        <v>0</v>
      </c>
      <c r="Q238" s="194">
        <v>1.4749999999999999E-2</v>
      </c>
      <c r="R238" s="194">
        <f t="shared" si="42"/>
        <v>2.9499999999999998E-2</v>
      </c>
      <c r="S238" s="194">
        <v>0</v>
      </c>
      <c r="T238" s="195">
        <f t="shared" si="4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6" t="s">
        <v>318</v>
      </c>
      <c r="AT238" s="196" t="s">
        <v>224</v>
      </c>
      <c r="AU238" s="196" t="s">
        <v>85</v>
      </c>
      <c r="AY238" s="17" t="s">
        <v>223</v>
      </c>
      <c r="BE238" s="197">
        <f t="shared" si="44"/>
        <v>0</v>
      </c>
      <c r="BF238" s="197">
        <f t="shared" si="45"/>
        <v>0</v>
      </c>
      <c r="BG238" s="197">
        <f t="shared" si="46"/>
        <v>0</v>
      </c>
      <c r="BH238" s="197">
        <f t="shared" si="47"/>
        <v>0</v>
      </c>
      <c r="BI238" s="197">
        <f t="shared" si="48"/>
        <v>0</v>
      </c>
      <c r="BJ238" s="17" t="s">
        <v>85</v>
      </c>
      <c r="BK238" s="197">
        <f t="shared" si="49"/>
        <v>0</v>
      </c>
      <c r="BL238" s="17" t="s">
        <v>318</v>
      </c>
      <c r="BM238" s="196" t="s">
        <v>1701</v>
      </c>
    </row>
    <row r="239" spans="1:65" s="2" customFormat="1" ht="21.75" customHeight="1">
      <c r="A239" s="34"/>
      <c r="B239" s="35"/>
      <c r="C239" s="185" t="s">
        <v>622</v>
      </c>
      <c r="D239" s="185" t="s">
        <v>224</v>
      </c>
      <c r="E239" s="186" t="s">
        <v>1702</v>
      </c>
      <c r="F239" s="187" t="s">
        <v>1703</v>
      </c>
      <c r="G239" s="188" t="s">
        <v>1664</v>
      </c>
      <c r="H239" s="189">
        <v>4</v>
      </c>
      <c r="I239" s="190"/>
      <c r="J239" s="191">
        <f t="shared" si="40"/>
        <v>0</v>
      </c>
      <c r="K239" s="187" t="s">
        <v>228</v>
      </c>
      <c r="L239" s="39"/>
      <c r="M239" s="192" t="s">
        <v>1</v>
      </c>
      <c r="N239" s="193" t="s">
        <v>43</v>
      </c>
      <c r="O239" s="71"/>
      <c r="P239" s="194">
        <f t="shared" si="41"/>
        <v>0</v>
      </c>
      <c r="Q239" s="194">
        <v>0</v>
      </c>
      <c r="R239" s="194">
        <f t="shared" si="42"/>
        <v>0</v>
      </c>
      <c r="S239" s="194">
        <v>1.7500000000000002E-2</v>
      </c>
      <c r="T239" s="195">
        <f t="shared" si="43"/>
        <v>7.0000000000000007E-2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6" t="s">
        <v>318</v>
      </c>
      <c r="AT239" s="196" t="s">
        <v>224</v>
      </c>
      <c r="AU239" s="196" t="s">
        <v>85</v>
      </c>
      <c r="AY239" s="17" t="s">
        <v>223</v>
      </c>
      <c r="BE239" s="197">
        <f t="shared" si="44"/>
        <v>0</v>
      </c>
      <c r="BF239" s="197">
        <f t="shared" si="45"/>
        <v>0</v>
      </c>
      <c r="BG239" s="197">
        <f t="shared" si="46"/>
        <v>0</v>
      </c>
      <c r="BH239" s="197">
        <f t="shared" si="47"/>
        <v>0</v>
      </c>
      <c r="BI239" s="197">
        <f t="shared" si="48"/>
        <v>0</v>
      </c>
      <c r="BJ239" s="17" t="s">
        <v>85</v>
      </c>
      <c r="BK239" s="197">
        <f t="shared" si="49"/>
        <v>0</v>
      </c>
      <c r="BL239" s="17" t="s">
        <v>318</v>
      </c>
      <c r="BM239" s="196" t="s">
        <v>1704</v>
      </c>
    </row>
    <row r="240" spans="1:65" s="2" customFormat="1" ht="16.5" customHeight="1">
      <c r="A240" s="34"/>
      <c r="B240" s="35"/>
      <c r="C240" s="185" t="s">
        <v>626</v>
      </c>
      <c r="D240" s="185" t="s">
        <v>224</v>
      </c>
      <c r="E240" s="186" t="s">
        <v>1705</v>
      </c>
      <c r="F240" s="187" t="s">
        <v>1706</v>
      </c>
      <c r="G240" s="188" t="s">
        <v>321</v>
      </c>
      <c r="H240" s="189">
        <v>1</v>
      </c>
      <c r="I240" s="190"/>
      <c r="J240" s="191">
        <f t="shared" si="40"/>
        <v>0</v>
      </c>
      <c r="K240" s="187" t="s">
        <v>228</v>
      </c>
      <c r="L240" s="39"/>
      <c r="M240" s="192" t="s">
        <v>1</v>
      </c>
      <c r="N240" s="193" t="s">
        <v>43</v>
      </c>
      <c r="O240" s="71"/>
      <c r="P240" s="194">
        <f t="shared" si="41"/>
        <v>0</v>
      </c>
      <c r="Q240" s="194">
        <v>1.09E-3</v>
      </c>
      <c r="R240" s="194">
        <f t="shared" si="42"/>
        <v>1.09E-3</v>
      </c>
      <c r="S240" s="194">
        <v>0</v>
      </c>
      <c r="T240" s="195">
        <f t="shared" si="4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6" t="s">
        <v>318</v>
      </c>
      <c r="AT240" s="196" t="s">
        <v>224</v>
      </c>
      <c r="AU240" s="196" t="s">
        <v>85</v>
      </c>
      <c r="AY240" s="17" t="s">
        <v>223</v>
      </c>
      <c r="BE240" s="197">
        <f t="shared" si="44"/>
        <v>0</v>
      </c>
      <c r="BF240" s="197">
        <f t="shared" si="45"/>
        <v>0</v>
      </c>
      <c r="BG240" s="197">
        <f t="shared" si="46"/>
        <v>0</v>
      </c>
      <c r="BH240" s="197">
        <f t="shared" si="47"/>
        <v>0</v>
      </c>
      <c r="BI240" s="197">
        <f t="shared" si="48"/>
        <v>0</v>
      </c>
      <c r="BJ240" s="17" t="s">
        <v>85</v>
      </c>
      <c r="BK240" s="197">
        <f t="shared" si="49"/>
        <v>0</v>
      </c>
      <c r="BL240" s="17" t="s">
        <v>318</v>
      </c>
      <c r="BM240" s="196" t="s">
        <v>1707</v>
      </c>
    </row>
    <row r="241" spans="1:65" s="12" customFormat="1" ht="11.25">
      <c r="B241" s="198"/>
      <c r="C241" s="199"/>
      <c r="D241" s="200" t="s">
        <v>231</v>
      </c>
      <c r="E241" s="201" t="s">
        <v>1</v>
      </c>
      <c r="F241" s="202" t="s">
        <v>1708</v>
      </c>
      <c r="G241" s="199"/>
      <c r="H241" s="201" t="s">
        <v>1</v>
      </c>
      <c r="I241" s="203"/>
      <c r="J241" s="199"/>
      <c r="K241" s="199"/>
      <c r="L241" s="204"/>
      <c r="M241" s="205"/>
      <c r="N241" s="206"/>
      <c r="O241" s="206"/>
      <c r="P241" s="206"/>
      <c r="Q241" s="206"/>
      <c r="R241" s="206"/>
      <c r="S241" s="206"/>
      <c r="T241" s="207"/>
      <c r="AT241" s="208" t="s">
        <v>231</v>
      </c>
      <c r="AU241" s="208" t="s">
        <v>85</v>
      </c>
      <c r="AV241" s="12" t="s">
        <v>85</v>
      </c>
      <c r="AW241" s="12" t="s">
        <v>33</v>
      </c>
      <c r="AX241" s="12" t="s">
        <v>78</v>
      </c>
      <c r="AY241" s="208" t="s">
        <v>223</v>
      </c>
    </row>
    <row r="242" spans="1:65" s="13" customFormat="1" ht="11.25">
      <c r="B242" s="209"/>
      <c r="C242" s="210"/>
      <c r="D242" s="200" t="s">
        <v>231</v>
      </c>
      <c r="E242" s="211" t="s">
        <v>1</v>
      </c>
      <c r="F242" s="212" t="s">
        <v>85</v>
      </c>
      <c r="G242" s="210"/>
      <c r="H242" s="213">
        <v>1</v>
      </c>
      <c r="I242" s="214"/>
      <c r="J242" s="210"/>
      <c r="K242" s="210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231</v>
      </c>
      <c r="AU242" s="219" t="s">
        <v>85</v>
      </c>
      <c r="AV242" s="13" t="s">
        <v>87</v>
      </c>
      <c r="AW242" s="13" t="s">
        <v>33</v>
      </c>
      <c r="AX242" s="13" t="s">
        <v>85</v>
      </c>
      <c r="AY242" s="219" t="s">
        <v>223</v>
      </c>
    </row>
    <row r="243" spans="1:65" s="2" customFormat="1" ht="24.2" customHeight="1">
      <c r="A243" s="34"/>
      <c r="B243" s="35"/>
      <c r="C243" s="185" t="s">
        <v>632</v>
      </c>
      <c r="D243" s="185" t="s">
        <v>224</v>
      </c>
      <c r="E243" s="186" t="s">
        <v>1709</v>
      </c>
      <c r="F243" s="187" t="s">
        <v>1710</v>
      </c>
      <c r="G243" s="188" t="s">
        <v>1664</v>
      </c>
      <c r="H243" s="189">
        <v>2</v>
      </c>
      <c r="I243" s="190"/>
      <c r="J243" s="191">
        <f>ROUND(I243*H243,2)</f>
        <v>0</v>
      </c>
      <c r="K243" s="187" t="s">
        <v>228</v>
      </c>
      <c r="L243" s="39"/>
      <c r="M243" s="192" t="s">
        <v>1</v>
      </c>
      <c r="N243" s="193" t="s">
        <v>43</v>
      </c>
      <c r="O243" s="71"/>
      <c r="P243" s="194">
        <f>O243*H243</f>
        <v>0</v>
      </c>
      <c r="Q243" s="194">
        <v>1.8E-3</v>
      </c>
      <c r="R243" s="194">
        <f>Q243*H243</f>
        <v>3.5999999999999999E-3</v>
      </c>
      <c r="S243" s="194">
        <v>0</v>
      </c>
      <c r="T243" s="19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6" t="s">
        <v>318</v>
      </c>
      <c r="AT243" s="196" t="s">
        <v>224</v>
      </c>
      <c r="AU243" s="196" t="s">
        <v>85</v>
      </c>
      <c r="AY243" s="17" t="s">
        <v>223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7" t="s">
        <v>85</v>
      </c>
      <c r="BK243" s="197">
        <f>ROUND(I243*H243,2)</f>
        <v>0</v>
      </c>
      <c r="BL243" s="17" t="s">
        <v>318</v>
      </c>
      <c r="BM243" s="196" t="s">
        <v>1711</v>
      </c>
    </row>
    <row r="244" spans="1:65" s="2" customFormat="1" ht="16.5" customHeight="1">
      <c r="A244" s="34"/>
      <c r="B244" s="35"/>
      <c r="C244" s="185" t="s">
        <v>636</v>
      </c>
      <c r="D244" s="185" t="s">
        <v>224</v>
      </c>
      <c r="E244" s="186" t="s">
        <v>1712</v>
      </c>
      <c r="F244" s="187" t="s">
        <v>1713</v>
      </c>
      <c r="G244" s="188" t="s">
        <v>1664</v>
      </c>
      <c r="H244" s="189">
        <v>6</v>
      </c>
      <c r="I244" s="190"/>
      <c r="J244" s="191">
        <f>ROUND(I244*H244,2)</f>
        <v>0</v>
      </c>
      <c r="K244" s="187" t="s">
        <v>228</v>
      </c>
      <c r="L244" s="39"/>
      <c r="M244" s="192" t="s">
        <v>1</v>
      </c>
      <c r="N244" s="193" t="s">
        <v>43</v>
      </c>
      <c r="O244" s="71"/>
      <c r="P244" s="194">
        <f>O244*H244</f>
        <v>0</v>
      </c>
      <c r="Q244" s="194">
        <v>1.8400000000000001E-3</v>
      </c>
      <c r="R244" s="194">
        <f>Q244*H244</f>
        <v>1.1040000000000001E-2</v>
      </c>
      <c r="S244" s="194">
        <v>0</v>
      </c>
      <c r="T244" s="19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6" t="s">
        <v>318</v>
      </c>
      <c r="AT244" s="196" t="s">
        <v>224</v>
      </c>
      <c r="AU244" s="196" t="s">
        <v>85</v>
      </c>
      <c r="AY244" s="17" t="s">
        <v>223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7" t="s">
        <v>85</v>
      </c>
      <c r="BK244" s="197">
        <f>ROUND(I244*H244,2)</f>
        <v>0</v>
      </c>
      <c r="BL244" s="17" t="s">
        <v>318</v>
      </c>
      <c r="BM244" s="196" t="s">
        <v>1714</v>
      </c>
    </row>
    <row r="245" spans="1:65" s="2" customFormat="1" ht="24.2" customHeight="1">
      <c r="A245" s="34"/>
      <c r="B245" s="35"/>
      <c r="C245" s="185" t="s">
        <v>640</v>
      </c>
      <c r="D245" s="185" t="s">
        <v>224</v>
      </c>
      <c r="E245" s="186" t="s">
        <v>1715</v>
      </c>
      <c r="F245" s="187" t="s">
        <v>1716</v>
      </c>
      <c r="G245" s="188" t="s">
        <v>321</v>
      </c>
      <c r="H245" s="189">
        <v>1</v>
      </c>
      <c r="I245" s="190"/>
      <c r="J245" s="191">
        <f>ROUND(I245*H245,2)</f>
        <v>0</v>
      </c>
      <c r="K245" s="187" t="s">
        <v>228</v>
      </c>
      <c r="L245" s="39"/>
      <c r="M245" s="192" t="s">
        <v>1</v>
      </c>
      <c r="N245" s="193" t="s">
        <v>43</v>
      </c>
      <c r="O245" s="71"/>
      <c r="P245" s="194">
        <f>O245*H245</f>
        <v>0</v>
      </c>
      <c r="Q245" s="194">
        <v>4.0000000000000003E-5</v>
      </c>
      <c r="R245" s="194">
        <f>Q245*H245</f>
        <v>4.0000000000000003E-5</v>
      </c>
      <c r="S245" s="194">
        <v>0</v>
      </c>
      <c r="T245" s="19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6" t="s">
        <v>318</v>
      </c>
      <c r="AT245" s="196" t="s">
        <v>224</v>
      </c>
      <c r="AU245" s="196" t="s">
        <v>85</v>
      </c>
      <c r="AY245" s="17" t="s">
        <v>223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7" t="s">
        <v>85</v>
      </c>
      <c r="BK245" s="197">
        <f>ROUND(I245*H245,2)</f>
        <v>0</v>
      </c>
      <c r="BL245" s="17" t="s">
        <v>318</v>
      </c>
      <c r="BM245" s="196" t="s">
        <v>1717</v>
      </c>
    </row>
    <row r="246" spans="1:65" s="12" customFormat="1" ht="11.25">
      <c r="B246" s="198"/>
      <c r="C246" s="199"/>
      <c r="D246" s="200" t="s">
        <v>231</v>
      </c>
      <c r="E246" s="201" t="s">
        <v>1</v>
      </c>
      <c r="F246" s="202" t="s">
        <v>1718</v>
      </c>
      <c r="G246" s="199"/>
      <c r="H246" s="201" t="s">
        <v>1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231</v>
      </c>
      <c r="AU246" s="208" t="s">
        <v>85</v>
      </c>
      <c r="AV246" s="12" t="s">
        <v>85</v>
      </c>
      <c r="AW246" s="12" t="s">
        <v>33</v>
      </c>
      <c r="AX246" s="12" t="s">
        <v>78</v>
      </c>
      <c r="AY246" s="208" t="s">
        <v>223</v>
      </c>
    </row>
    <row r="247" spans="1:65" s="13" customFormat="1" ht="11.25">
      <c r="B247" s="209"/>
      <c r="C247" s="210"/>
      <c r="D247" s="200" t="s">
        <v>231</v>
      </c>
      <c r="E247" s="211" t="s">
        <v>1</v>
      </c>
      <c r="F247" s="212" t="s">
        <v>85</v>
      </c>
      <c r="G247" s="210"/>
      <c r="H247" s="213">
        <v>1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231</v>
      </c>
      <c r="AU247" s="219" t="s">
        <v>85</v>
      </c>
      <c r="AV247" s="13" t="s">
        <v>87</v>
      </c>
      <c r="AW247" s="13" t="s">
        <v>33</v>
      </c>
      <c r="AX247" s="13" t="s">
        <v>85</v>
      </c>
      <c r="AY247" s="219" t="s">
        <v>223</v>
      </c>
    </row>
    <row r="248" spans="1:65" s="2" customFormat="1" ht="24.2" customHeight="1">
      <c r="A248" s="34"/>
      <c r="B248" s="35"/>
      <c r="C248" s="231" t="s">
        <v>658</v>
      </c>
      <c r="D248" s="231" t="s">
        <v>268</v>
      </c>
      <c r="E248" s="232" t="s">
        <v>1719</v>
      </c>
      <c r="F248" s="233" t="s">
        <v>1720</v>
      </c>
      <c r="G248" s="234" t="s">
        <v>321</v>
      </c>
      <c r="H248" s="235">
        <v>1</v>
      </c>
      <c r="I248" s="236"/>
      <c r="J248" s="237">
        <f>ROUND(I248*H248,2)</f>
        <v>0</v>
      </c>
      <c r="K248" s="233" t="s">
        <v>228</v>
      </c>
      <c r="L248" s="238"/>
      <c r="M248" s="239" t="s">
        <v>1</v>
      </c>
      <c r="N248" s="240" t="s">
        <v>43</v>
      </c>
      <c r="O248" s="71"/>
      <c r="P248" s="194">
        <f>O248*H248</f>
        <v>0</v>
      </c>
      <c r="Q248" s="194">
        <v>1.09E-3</v>
      </c>
      <c r="R248" s="194">
        <f>Q248*H248</f>
        <v>1.09E-3</v>
      </c>
      <c r="S248" s="194">
        <v>0</v>
      </c>
      <c r="T248" s="19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6" t="s">
        <v>482</v>
      </c>
      <c r="AT248" s="196" t="s">
        <v>268</v>
      </c>
      <c r="AU248" s="196" t="s">
        <v>85</v>
      </c>
      <c r="AY248" s="17" t="s">
        <v>223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7" t="s">
        <v>85</v>
      </c>
      <c r="BK248" s="197">
        <f>ROUND(I248*H248,2)</f>
        <v>0</v>
      </c>
      <c r="BL248" s="17" t="s">
        <v>318</v>
      </c>
      <c r="BM248" s="196" t="s">
        <v>1721</v>
      </c>
    </row>
    <row r="249" spans="1:65" s="2" customFormat="1" ht="16.5" customHeight="1">
      <c r="A249" s="34"/>
      <c r="B249" s="35"/>
      <c r="C249" s="185" t="s">
        <v>665</v>
      </c>
      <c r="D249" s="185" t="s">
        <v>224</v>
      </c>
      <c r="E249" s="186" t="s">
        <v>1722</v>
      </c>
      <c r="F249" s="187" t="s">
        <v>1723</v>
      </c>
      <c r="G249" s="188" t="s">
        <v>1664</v>
      </c>
      <c r="H249" s="189">
        <v>4</v>
      </c>
      <c r="I249" s="190"/>
      <c r="J249" s="191">
        <f>ROUND(I249*H249,2)</f>
        <v>0</v>
      </c>
      <c r="K249" s="187" t="s">
        <v>1</v>
      </c>
      <c r="L249" s="39"/>
      <c r="M249" s="192" t="s">
        <v>1</v>
      </c>
      <c r="N249" s="193" t="s">
        <v>43</v>
      </c>
      <c r="O249" s="71"/>
      <c r="P249" s="194">
        <f>O249*H249</f>
        <v>0</v>
      </c>
      <c r="Q249" s="194">
        <v>1.8400000000000001E-3</v>
      </c>
      <c r="R249" s="194">
        <f>Q249*H249</f>
        <v>7.3600000000000002E-3</v>
      </c>
      <c r="S249" s="194">
        <v>0</v>
      </c>
      <c r="T249" s="19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6" t="s">
        <v>318</v>
      </c>
      <c r="AT249" s="196" t="s">
        <v>224</v>
      </c>
      <c r="AU249" s="196" t="s">
        <v>85</v>
      </c>
      <c r="AY249" s="17" t="s">
        <v>223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7" t="s">
        <v>85</v>
      </c>
      <c r="BK249" s="197">
        <f>ROUND(I249*H249,2)</f>
        <v>0</v>
      </c>
      <c r="BL249" s="17" t="s">
        <v>318</v>
      </c>
      <c r="BM249" s="196" t="s">
        <v>1724</v>
      </c>
    </row>
    <row r="250" spans="1:65" s="2" customFormat="1" ht="16.5" customHeight="1">
      <c r="A250" s="34"/>
      <c r="B250" s="35"/>
      <c r="C250" s="231" t="s">
        <v>674</v>
      </c>
      <c r="D250" s="231" t="s">
        <v>268</v>
      </c>
      <c r="E250" s="232" t="s">
        <v>1725</v>
      </c>
      <c r="F250" s="233" t="s">
        <v>1726</v>
      </c>
      <c r="G250" s="234" t="s">
        <v>1727</v>
      </c>
      <c r="H250" s="235">
        <v>4</v>
      </c>
      <c r="I250" s="236"/>
      <c r="J250" s="237">
        <f>ROUND(I250*H250,2)</f>
        <v>0</v>
      </c>
      <c r="K250" s="233" t="s">
        <v>228</v>
      </c>
      <c r="L250" s="238"/>
      <c r="M250" s="239" t="s">
        <v>1</v>
      </c>
      <c r="N250" s="240" t="s">
        <v>43</v>
      </c>
      <c r="O250" s="71"/>
      <c r="P250" s="194">
        <f>O250*H250</f>
        <v>0</v>
      </c>
      <c r="Q250" s="194">
        <v>9.7999999999999997E-4</v>
      </c>
      <c r="R250" s="194">
        <f>Q250*H250</f>
        <v>3.9199999999999999E-3</v>
      </c>
      <c r="S250" s="194">
        <v>0</v>
      </c>
      <c r="T250" s="19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6" t="s">
        <v>482</v>
      </c>
      <c r="AT250" s="196" t="s">
        <v>268</v>
      </c>
      <c r="AU250" s="196" t="s">
        <v>85</v>
      </c>
      <c r="AY250" s="17" t="s">
        <v>223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7" t="s">
        <v>85</v>
      </c>
      <c r="BK250" s="197">
        <f>ROUND(I250*H250,2)</f>
        <v>0</v>
      </c>
      <c r="BL250" s="17" t="s">
        <v>318</v>
      </c>
      <c r="BM250" s="196" t="s">
        <v>1728</v>
      </c>
    </row>
    <row r="251" spans="1:65" s="2" customFormat="1" ht="16.5" customHeight="1">
      <c r="A251" s="34"/>
      <c r="B251" s="35"/>
      <c r="C251" s="185" t="s">
        <v>679</v>
      </c>
      <c r="D251" s="185" t="s">
        <v>224</v>
      </c>
      <c r="E251" s="186" t="s">
        <v>1729</v>
      </c>
      <c r="F251" s="187" t="s">
        <v>1730</v>
      </c>
      <c r="G251" s="188" t="s">
        <v>321</v>
      </c>
      <c r="H251" s="189">
        <v>5</v>
      </c>
      <c r="I251" s="190"/>
      <c r="J251" s="191">
        <f>ROUND(I251*H251,2)</f>
        <v>0</v>
      </c>
      <c r="K251" s="187" t="s">
        <v>228</v>
      </c>
      <c r="L251" s="39"/>
      <c r="M251" s="192" t="s">
        <v>1</v>
      </c>
      <c r="N251" s="193" t="s">
        <v>43</v>
      </c>
      <c r="O251" s="71"/>
      <c r="P251" s="194">
        <f>O251*H251</f>
        <v>0</v>
      </c>
      <c r="Q251" s="194">
        <v>9.0000000000000006E-5</v>
      </c>
      <c r="R251" s="194">
        <f>Q251*H251</f>
        <v>4.5000000000000004E-4</v>
      </c>
      <c r="S251" s="194">
        <v>0</v>
      </c>
      <c r="T251" s="195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6" t="s">
        <v>318</v>
      </c>
      <c r="AT251" s="196" t="s">
        <v>224</v>
      </c>
      <c r="AU251" s="196" t="s">
        <v>85</v>
      </c>
      <c r="AY251" s="17" t="s">
        <v>223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7" t="s">
        <v>85</v>
      </c>
      <c r="BK251" s="197">
        <f>ROUND(I251*H251,2)</f>
        <v>0</v>
      </c>
      <c r="BL251" s="17" t="s">
        <v>318</v>
      </c>
      <c r="BM251" s="196" t="s">
        <v>1731</v>
      </c>
    </row>
    <row r="252" spans="1:65" s="2" customFormat="1" ht="24.2" customHeight="1">
      <c r="A252" s="34"/>
      <c r="B252" s="35"/>
      <c r="C252" s="185" t="s">
        <v>687</v>
      </c>
      <c r="D252" s="185" t="s">
        <v>224</v>
      </c>
      <c r="E252" s="186" t="s">
        <v>1732</v>
      </c>
      <c r="F252" s="187" t="s">
        <v>1733</v>
      </c>
      <c r="G252" s="188" t="s">
        <v>874</v>
      </c>
      <c r="H252" s="256"/>
      <c r="I252" s="190"/>
      <c r="J252" s="191">
        <f>ROUND(I252*H252,2)</f>
        <v>0</v>
      </c>
      <c r="K252" s="187" t="s">
        <v>228</v>
      </c>
      <c r="L252" s="39"/>
      <c r="M252" s="192" t="s">
        <v>1</v>
      </c>
      <c r="N252" s="193" t="s">
        <v>43</v>
      </c>
      <c r="O252" s="71"/>
      <c r="P252" s="194">
        <f>O252*H252</f>
        <v>0</v>
      </c>
      <c r="Q252" s="194">
        <v>0</v>
      </c>
      <c r="R252" s="194">
        <f>Q252*H252</f>
        <v>0</v>
      </c>
      <c r="S252" s="194">
        <v>0</v>
      </c>
      <c r="T252" s="19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6" t="s">
        <v>318</v>
      </c>
      <c r="AT252" s="196" t="s">
        <v>224</v>
      </c>
      <c r="AU252" s="196" t="s">
        <v>85</v>
      </c>
      <c r="AY252" s="17" t="s">
        <v>223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17" t="s">
        <v>85</v>
      </c>
      <c r="BK252" s="197">
        <f>ROUND(I252*H252,2)</f>
        <v>0</v>
      </c>
      <c r="BL252" s="17" t="s">
        <v>318</v>
      </c>
      <c r="BM252" s="196" t="s">
        <v>1734</v>
      </c>
    </row>
    <row r="253" spans="1:65" s="11" customFormat="1" ht="25.9" customHeight="1">
      <c r="B253" s="171"/>
      <c r="C253" s="172"/>
      <c r="D253" s="173" t="s">
        <v>77</v>
      </c>
      <c r="E253" s="174" t="s">
        <v>1735</v>
      </c>
      <c r="F253" s="174" t="s">
        <v>1736</v>
      </c>
      <c r="G253" s="172"/>
      <c r="H253" s="172"/>
      <c r="I253" s="175"/>
      <c r="J253" s="176">
        <f>BK253</f>
        <v>0</v>
      </c>
      <c r="K253" s="172"/>
      <c r="L253" s="177"/>
      <c r="M253" s="178"/>
      <c r="N253" s="179"/>
      <c r="O253" s="179"/>
      <c r="P253" s="180">
        <f>SUM(P254:P255)</f>
        <v>0</v>
      </c>
      <c r="Q253" s="179"/>
      <c r="R253" s="180">
        <f>SUM(R254:R255)</f>
        <v>9.1999999999999998E-3</v>
      </c>
      <c r="S253" s="179"/>
      <c r="T253" s="181">
        <f>SUM(T254:T255)</f>
        <v>0</v>
      </c>
      <c r="AR253" s="182" t="s">
        <v>87</v>
      </c>
      <c r="AT253" s="183" t="s">
        <v>77</v>
      </c>
      <c r="AU253" s="183" t="s">
        <v>78</v>
      </c>
      <c r="AY253" s="182" t="s">
        <v>223</v>
      </c>
      <c r="BK253" s="184">
        <f>SUM(BK254:BK255)</f>
        <v>0</v>
      </c>
    </row>
    <row r="254" spans="1:65" s="2" customFormat="1" ht="33" customHeight="1">
      <c r="A254" s="34"/>
      <c r="B254" s="35"/>
      <c r="C254" s="185" t="s">
        <v>700</v>
      </c>
      <c r="D254" s="185" t="s">
        <v>224</v>
      </c>
      <c r="E254" s="186" t="s">
        <v>1737</v>
      </c>
      <c r="F254" s="187" t="s">
        <v>1738</v>
      </c>
      <c r="G254" s="188" t="s">
        <v>1664</v>
      </c>
      <c r="H254" s="189">
        <v>1</v>
      </c>
      <c r="I254" s="190"/>
      <c r="J254" s="191">
        <f>ROUND(I254*H254,2)</f>
        <v>0</v>
      </c>
      <c r="K254" s="187" t="s">
        <v>228</v>
      </c>
      <c r="L254" s="39"/>
      <c r="M254" s="192" t="s">
        <v>1</v>
      </c>
      <c r="N254" s="193" t="s">
        <v>43</v>
      </c>
      <c r="O254" s="71"/>
      <c r="P254" s="194">
        <f>O254*H254</f>
        <v>0</v>
      </c>
      <c r="Q254" s="194">
        <v>9.1999999999999998E-3</v>
      </c>
      <c r="R254" s="194">
        <f>Q254*H254</f>
        <v>9.1999999999999998E-3</v>
      </c>
      <c r="S254" s="194">
        <v>0</v>
      </c>
      <c r="T254" s="19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6" t="s">
        <v>318</v>
      </c>
      <c r="AT254" s="196" t="s">
        <v>224</v>
      </c>
      <c r="AU254" s="196" t="s">
        <v>85</v>
      </c>
      <c r="AY254" s="17" t="s">
        <v>223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7" t="s">
        <v>85</v>
      </c>
      <c r="BK254" s="197">
        <f>ROUND(I254*H254,2)</f>
        <v>0</v>
      </c>
      <c r="BL254" s="17" t="s">
        <v>318</v>
      </c>
      <c r="BM254" s="196" t="s">
        <v>1739</v>
      </c>
    </row>
    <row r="255" spans="1:65" s="2" customFormat="1" ht="24.2" customHeight="1">
      <c r="A255" s="34"/>
      <c r="B255" s="35"/>
      <c r="C255" s="185" t="s">
        <v>711</v>
      </c>
      <c r="D255" s="185" t="s">
        <v>224</v>
      </c>
      <c r="E255" s="186" t="s">
        <v>1740</v>
      </c>
      <c r="F255" s="187" t="s">
        <v>1741</v>
      </c>
      <c r="G255" s="188" t="s">
        <v>874</v>
      </c>
      <c r="H255" s="256"/>
      <c r="I255" s="190"/>
      <c r="J255" s="191">
        <f>ROUND(I255*H255,2)</f>
        <v>0</v>
      </c>
      <c r="K255" s="187" t="s">
        <v>228</v>
      </c>
      <c r="L255" s="39"/>
      <c r="M255" s="192" t="s">
        <v>1</v>
      </c>
      <c r="N255" s="193" t="s">
        <v>43</v>
      </c>
      <c r="O255" s="71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6" t="s">
        <v>318</v>
      </c>
      <c r="AT255" s="196" t="s">
        <v>224</v>
      </c>
      <c r="AU255" s="196" t="s">
        <v>85</v>
      </c>
      <c r="AY255" s="17" t="s">
        <v>223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7" t="s">
        <v>85</v>
      </c>
      <c r="BK255" s="197">
        <f>ROUND(I255*H255,2)</f>
        <v>0</v>
      </c>
      <c r="BL255" s="17" t="s">
        <v>318</v>
      </c>
      <c r="BM255" s="196" t="s">
        <v>1742</v>
      </c>
    </row>
    <row r="256" spans="1:65" s="11" customFormat="1" ht="25.9" customHeight="1">
      <c r="B256" s="171"/>
      <c r="C256" s="172"/>
      <c r="D256" s="173" t="s">
        <v>77</v>
      </c>
      <c r="E256" s="174" t="s">
        <v>1743</v>
      </c>
      <c r="F256" s="174" t="s">
        <v>1744</v>
      </c>
      <c r="G256" s="172"/>
      <c r="H256" s="172"/>
      <c r="I256" s="175"/>
      <c r="J256" s="176">
        <f>BK256</f>
        <v>0</v>
      </c>
      <c r="K256" s="172"/>
      <c r="L256" s="177"/>
      <c r="M256" s="178"/>
      <c r="N256" s="179"/>
      <c r="O256" s="179"/>
      <c r="P256" s="180">
        <f>P257</f>
        <v>0</v>
      </c>
      <c r="Q256" s="179"/>
      <c r="R256" s="180">
        <f>R257</f>
        <v>3.5000000000000001E-3</v>
      </c>
      <c r="S256" s="179"/>
      <c r="T256" s="181">
        <f>T257</f>
        <v>0</v>
      </c>
      <c r="AR256" s="182" t="s">
        <v>87</v>
      </c>
      <c r="AT256" s="183" t="s">
        <v>77</v>
      </c>
      <c r="AU256" s="183" t="s">
        <v>78</v>
      </c>
      <c r="AY256" s="182" t="s">
        <v>223</v>
      </c>
      <c r="BK256" s="184">
        <f>BK257</f>
        <v>0</v>
      </c>
    </row>
    <row r="257" spans="1:65" s="2" customFormat="1" ht="24.2" customHeight="1">
      <c r="A257" s="34"/>
      <c r="B257" s="35"/>
      <c r="C257" s="185" t="s">
        <v>716</v>
      </c>
      <c r="D257" s="185" t="s">
        <v>224</v>
      </c>
      <c r="E257" s="186" t="s">
        <v>1745</v>
      </c>
      <c r="F257" s="187" t="s">
        <v>1746</v>
      </c>
      <c r="G257" s="188" t="s">
        <v>321</v>
      </c>
      <c r="H257" s="189">
        <v>5</v>
      </c>
      <c r="I257" s="190"/>
      <c r="J257" s="191">
        <f>ROUND(I257*H257,2)</f>
        <v>0</v>
      </c>
      <c r="K257" s="187" t="s">
        <v>228</v>
      </c>
      <c r="L257" s="39"/>
      <c r="M257" s="192" t="s">
        <v>1</v>
      </c>
      <c r="N257" s="193" t="s">
        <v>43</v>
      </c>
      <c r="O257" s="71"/>
      <c r="P257" s="194">
        <f>O257*H257</f>
        <v>0</v>
      </c>
      <c r="Q257" s="194">
        <v>6.9999999999999999E-4</v>
      </c>
      <c r="R257" s="194">
        <f>Q257*H257</f>
        <v>3.5000000000000001E-3</v>
      </c>
      <c r="S257" s="194">
        <v>0</v>
      </c>
      <c r="T257" s="195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6" t="s">
        <v>318</v>
      </c>
      <c r="AT257" s="196" t="s">
        <v>224</v>
      </c>
      <c r="AU257" s="196" t="s">
        <v>85</v>
      </c>
      <c r="AY257" s="17" t="s">
        <v>223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7" t="s">
        <v>85</v>
      </c>
      <c r="BK257" s="197">
        <f>ROUND(I257*H257,2)</f>
        <v>0</v>
      </c>
      <c r="BL257" s="17" t="s">
        <v>318</v>
      </c>
      <c r="BM257" s="196" t="s">
        <v>1747</v>
      </c>
    </row>
    <row r="258" spans="1:65" s="11" customFormat="1" ht="25.9" customHeight="1">
      <c r="B258" s="171"/>
      <c r="C258" s="172"/>
      <c r="D258" s="173" t="s">
        <v>77</v>
      </c>
      <c r="E258" s="174" t="s">
        <v>1748</v>
      </c>
      <c r="F258" s="174" t="s">
        <v>1749</v>
      </c>
      <c r="G258" s="172"/>
      <c r="H258" s="172"/>
      <c r="I258" s="175"/>
      <c r="J258" s="176">
        <f>BK258</f>
        <v>0</v>
      </c>
      <c r="K258" s="172"/>
      <c r="L258" s="177"/>
      <c r="M258" s="178"/>
      <c r="N258" s="179"/>
      <c r="O258" s="179"/>
      <c r="P258" s="180">
        <f>P259</f>
        <v>0</v>
      </c>
      <c r="Q258" s="179"/>
      <c r="R258" s="180">
        <f>R259</f>
        <v>0</v>
      </c>
      <c r="S258" s="179"/>
      <c r="T258" s="181">
        <f>T259</f>
        <v>0</v>
      </c>
      <c r="AR258" s="182" t="s">
        <v>229</v>
      </c>
      <c r="AT258" s="183" t="s">
        <v>77</v>
      </c>
      <c r="AU258" s="183" t="s">
        <v>78</v>
      </c>
      <c r="AY258" s="182" t="s">
        <v>223</v>
      </c>
      <c r="BK258" s="184">
        <f>BK259</f>
        <v>0</v>
      </c>
    </row>
    <row r="259" spans="1:65" s="2" customFormat="1" ht="24.2" customHeight="1">
      <c r="A259" s="34"/>
      <c r="B259" s="35"/>
      <c r="C259" s="185" t="s">
        <v>721</v>
      </c>
      <c r="D259" s="185" t="s">
        <v>224</v>
      </c>
      <c r="E259" s="186" t="s">
        <v>1750</v>
      </c>
      <c r="F259" s="187" t="s">
        <v>1751</v>
      </c>
      <c r="G259" s="188" t="s">
        <v>1752</v>
      </c>
      <c r="H259" s="189">
        <v>1</v>
      </c>
      <c r="I259" s="190"/>
      <c r="J259" s="191">
        <f>ROUND(I259*H259,2)</f>
        <v>0</v>
      </c>
      <c r="K259" s="187" t="s">
        <v>485</v>
      </c>
      <c r="L259" s="39"/>
      <c r="M259" s="260" t="s">
        <v>1</v>
      </c>
      <c r="N259" s="261" t="s">
        <v>43</v>
      </c>
      <c r="O259" s="262"/>
      <c r="P259" s="263">
        <f>O259*H259</f>
        <v>0</v>
      </c>
      <c r="Q259" s="263">
        <v>0</v>
      </c>
      <c r="R259" s="263">
        <f>Q259*H259</f>
        <v>0</v>
      </c>
      <c r="S259" s="263">
        <v>0</v>
      </c>
      <c r="T259" s="264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6" t="s">
        <v>229</v>
      </c>
      <c r="AT259" s="196" t="s">
        <v>224</v>
      </c>
      <c r="AU259" s="196" t="s">
        <v>85</v>
      </c>
      <c r="AY259" s="17" t="s">
        <v>223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7" t="s">
        <v>85</v>
      </c>
      <c r="BK259" s="197">
        <f>ROUND(I259*H259,2)</f>
        <v>0</v>
      </c>
      <c r="BL259" s="17" t="s">
        <v>229</v>
      </c>
      <c r="BM259" s="196" t="s">
        <v>1753</v>
      </c>
    </row>
    <row r="260" spans="1:65" s="2" customFormat="1" ht="6.95" customHeight="1">
      <c r="A260" s="34"/>
      <c r="B260" s="54"/>
      <c r="C260" s="55"/>
      <c r="D260" s="55"/>
      <c r="E260" s="55"/>
      <c r="F260" s="55"/>
      <c r="G260" s="55"/>
      <c r="H260" s="55"/>
      <c r="I260" s="55"/>
      <c r="J260" s="55"/>
      <c r="K260" s="55"/>
      <c r="L260" s="39"/>
      <c r="M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</row>
  </sheetData>
  <sheetProtection algorithmName="SHA-512" hashValue="5ARZoEXzQMC5jkiETsCm1fd+50QdJAixj9Y4A4d+OKLu5qzQc4r29x3JVk3YDOAgRGu/vzdpFVClCo8RvMSctQ==" saltValue="WTjN7kWuM6r++sqiuS3+fOlXuRsdvJ7MAaoGW0+iRvTtnU65+4pAD9V5fj4TKNEEJBXu+e/dd4O+58ltHzsNMQ==" spinCount="100000" sheet="1" objects="1" scenarios="1" formatColumns="0" formatRows="0" autoFilter="0"/>
  <autoFilter ref="C131:K259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102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>
      <c r="B8" s="20"/>
      <c r="D8" s="120" t="s">
        <v>160</v>
      </c>
      <c r="L8" s="20"/>
    </row>
    <row r="9" spans="1:46" s="1" customFormat="1" ht="16.5" customHeight="1">
      <c r="B9" s="20"/>
      <c r="E9" s="331" t="s">
        <v>164</v>
      </c>
      <c r="F9" s="312"/>
      <c r="G9" s="312"/>
      <c r="H9" s="312"/>
      <c r="L9" s="20"/>
    </row>
    <row r="10" spans="1:46" s="1" customFormat="1" ht="12" customHeight="1">
      <c r="B10" s="20"/>
      <c r="D10" s="120" t="s">
        <v>168</v>
      </c>
      <c r="L10" s="20"/>
    </row>
    <row r="11" spans="1:46" s="2" customFormat="1" ht="16.5" customHeight="1">
      <c r="A11" s="34"/>
      <c r="B11" s="39"/>
      <c r="C11" s="34"/>
      <c r="D11" s="34"/>
      <c r="E11" s="333" t="s">
        <v>172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35" t="s">
        <v>1754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35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36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ROUND(J130,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ROUND((SUM(BE130:BE179)),  2)</f>
        <v>0</v>
      </c>
      <c r="G37" s="34"/>
      <c r="H37" s="34"/>
      <c r="I37" s="131">
        <v>0.21</v>
      </c>
      <c r="J37" s="130">
        <f>ROUND(((SUM(BE130:BE179))*I37),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ROUND((SUM(BF130:BF179)),  2)</f>
        <v>0</v>
      </c>
      <c r="G38" s="34"/>
      <c r="H38" s="34"/>
      <c r="I38" s="131">
        <v>0.15</v>
      </c>
      <c r="J38" s="130">
        <f>ROUND(((SUM(BF130:BF179))*I38),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ROUND((SUM(BG130:BG179)),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ROUND((SUM(BH130:BH179)),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ROUND((SUM(BI130:BI179)),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172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03 - SO 01 - VYTÁPĚNÍ + PENB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Ladislav Pekárek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J130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1755</v>
      </c>
      <c r="E101" s="157"/>
      <c r="F101" s="157"/>
      <c r="G101" s="157"/>
      <c r="H101" s="157"/>
      <c r="I101" s="157"/>
      <c r="J101" s="158">
        <f>J131</f>
        <v>0</v>
      </c>
      <c r="K101" s="155"/>
      <c r="L101" s="159"/>
    </row>
    <row r="102" spans="1:47" s="9" customFormat="1" ht="24.95" customHeight="1">
      <c r="B102" s="154"/>
      <c r="C102" s="155"/>
      <c r="D102" s="156" t="s">
        <v>1756</v>
      </c>
      <c r="E102" s="157"/>
      <c r="F102" s="157"/>
      <c r="G102" s="157"/>
      <c r="H102" s="157"/>
      <c r="I102" s="157"/>
      <c r="J102" s="158">
        <f>J133</f>
        <v>0</v>
      </c>
      <c r="K102" s="155"/>
      <c r="L102" s="159"/>
    </row>
    <row r="103" spans="1:47" s="9" customFormat="1" ht="24.95" customHeight="1">
      <c r="B103" s="154"/>
      <c r="C103" s="155"/>
      <c r="D103" s="156" t="s">
        <v>1757</v>
      </c>
      <c r="E103" s="157"/>
      <c r="F103" s="157"/>
      <c r="G103" s="157"/>
      <c r="H103" s="157"/>
      <c r="I103" s="157"/>
      <c r="J103" s="158">
        <f>J141</f>
        <v>0</v>
      </c>
      <c r="K103" s="155"/>
      <c r="L103" s="159"/>
    </row>
    <row r="104" spans="1:47" s="9" customFormat="1" ht="24.95" customHeight="1">
      <c r="B104" s="154"/>
      <c r="C104" s="155"/>
      <c r="D104" s="156" t="s">
        <v>1758</v>
      </c>
      <c r="E104" s="157"/>
      <c r="F104" s="157"/>
      <c r="G104" s="157"/>
      <c r="H104" s="157"/>
      <c r="I104" s="157"/>
      <c r="J104" s="158">
        <f>J155</f>
        <v>0</v>
      </c>
      <c r="K104" s="155"/>
      <c r="L104" s="159"/>
    </row>
    <row r="105" spans="1:47" s="9" customFormat="1" ht="24.95" customHeight="1">
      <c r="B105" s="154"/>
      <c r="C105" s="155"/>
      <c r="D105" s="156" t="s">
        <v>1759</v>
      </c>
      <c r="E105" s="157"/>
      <c r="F105" s="157"/>
      <c r="G105" s="157"/>
      <c r="H105" s="157"/>
      <c r="I105" s="157"/>
      <c r="J105" s="158">
        <f>J167</f>
        <v>0</v>
      </c>
      <c r="K105" s="155"/>
      <c r="L105" s="159"/>
    </row>
    <row r="106" spans="1:47" s="9" customFormat="1" ht="24.95" customHeight="1">
      <c r="B106" s="154"/>
      <c r="C106" s="155"/>
      <c r="D106" s="156" t="s">
        <v>1537</v>
      </c>
      <c r="E106" s="157"/>
      <c r="F106" s="157"/>
      <c r="G106" s="157"/>
      <c r="H106" s="157"/>
      <c r="I106" s="157"/>
      <c r="J106" s="158">
        <f>J178</f>
        <v>0</v>
      </c>
      <c r="K106" s="155"/>
      <c r="L106" s="159"/>
    </row>
    <row r="107" spans="1:47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47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24.95" customHeight="1">
      <c r="A113" s="34"/>
      <c r="B113" s="35"/>
      <c r="C113" s="23" t="s">
        <v>209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12" customHeight="1">
      <c r="A115" s="34"/>
      <c r="B115" s="35"/>
      <c r="C115" s="29" t="s">
        <v>17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16.5" customHeight="1">
      <c r="A116" s="34"/>
      <c r="B116" s="35"/>
      <c r="C116" s="36"/>
      <c r="D116" s="36"/>
      <c r="E116" s="339" t="str">
        <f>E7</f>
        <v>Hodonín, budova TO - zlepšení sociálního zázemí - I. etapa projekt</v>
      </c>
      <c r="F116" s="340"/>
      <c r="G116" s="340"/>
      <c r="H116" s="340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1" customFormat="1" ht="12" customHeight="1">
      <c r="B117" s="21"/>
      <c r="C117" s="29" t="s">
        <v>160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31" s="1" customFormat="1" ht="16.5" customHeight="1">
      <c r="B118" s="21"/>
      <c r="C118" s="22"/>
      <c r="D118" s="22"/>
      <c r="E118" s="339" t="s">
        <v>164</v>
      </c>
      <c r="F118" s="297"/>
      <c r="G118" s="297"/>
      <c r="H118" s="297"/>
      <c r="I118" s="22"/>
      <c r="J118" s="22"/>
      <c r="K118" s="22"/>
      <c r="L118" s="20"/>
    </row>
    <row r="119" spans="1:31" s="1" customFormat="1" ht="12" customHeight="1">
      <c r="B119" s="21"/>
      <c r="C119" s="29" t="s">
        <v>168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2" customFormat="1" ht="16.5" customHeight="1">
      <c r="A120" s="34"/>
      <c r="B120" s="35"/>
      <c r="C120" s="36"/>
      <c r="D120" s="36"/>
      <c r="E120" s="341" t="s">
        <v>172</v>
      </c>
      <c r="F120" s="342"/>
      <c r="G120" s="342"/>
      <c r="H120" s="342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176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90" t="str">
        <f>E13</f>
        <v>03 - SO 01 - VYTÁPĚNÍ + PENB</v>
      </c>
      <c r="F122" s="342"/>
      <c r="G122" s="342"/>
      <c r="H122" s="342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21</v>
      </c>
      <c r="D124" s="36"/>
      <c r="E124" s="36"/>
      <c r="F124" s="27" t="str">
        <f>F16</f>
        <v xml:space="preserve"> </v>
      </c>
      <c r="G124" s="36"/>
      <c r="H124" s="36"/>
      <c r="I124" s="29" t="s">
        <v>23</v>
      </c>
      <c r="J124" s="66" t="str">
        <f>IF(J16="","",J16)</f>
        <v>17. 5. 2022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5.7" customHeight="1">
      <c r="A126" s="34"/>
      <c r="B126" s="35"/>
      <c r="C126" s="29" t="s">
        <v>25</v>
      </c>
      <c r="D126" s="36"/>
      <c r="E126" s="36"/>
      <c r="F126" s="27" t="str">
        <f>E19</f>
        <v>OBLASTNÍ ŘEDITELSTVÍ BRNO</v>
      </c>
      <c r="G126" s="36"/>
      <c r="H126" s="36"/>
      <c r="I126" s="29" t="s">
        <v>31</v>
      </c>
      <c r="J126" s="32" t="str">
        <f>E25</f>
        <v>Dopravní projektování, spol.s r.o.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29</v>
      </c>
      <c r="D127" s="36"/>
      <c r="E127" s="36"/>
      <c r="F127" s="27" t="str">
        <f>IF(E22="","",E22)</f>
        <v>Vyplň údaj</v>
      </c>
      <c r="G127" s="36"/>
      <c r="H127" s="36"/>
      <c r="I127" s="29" t="s">
        <v>34</v>
      </c>
      <c r="J127" s="32" t="str">
        <f>E28</f>
        <v>Ladislav Pekárek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0" customFormat="1" ht="29.25" customHeight="1">
      <c r="A129" s="160"/>
      <c r="B129" s="161"/>
      <c r="C129" s="162" t="s">
        <v>210</v>
      </c>
      <c r="D129" s="163" t="s">
        <v>63</v>
      </c>
      <c r="E129" s="163" t="s">
        <v>59</v>
      </c>
      <c r="F129" s="163" t="s">
        <v>60</v>
      </c>
      <c r="G129" s="163" t="s">
        <v>211</v>
      </c>
      <c r="H129" s="163" t="s">
        <v>212</v>
      </c>
      <c r="I129" s="163" t="s">
        <v>213</v>
      </c>
      <c r="J129" s="163" t="s">
        <v>186</v>
      </c>
      <c r="K129" s="164" t="s">
        <v>214</v>
      </c>
      <c r="L129" s="165"/>
      <c r="M129" s="75" t="s">
        <v>1</v>
      </c>
      <c r="N129" s="76" t="s">
        <v>42</v>
      </c>
      <c r="O129" s="76" t="s">
        <v>215</v>
      </c>
      <c r="P129" s="76" t="s">
        <v>216</v>
      </c>
      <c r="Q129" s="76" t="s">
        <v>217</v>
      </c>
      <c r="R129" s="76" t="s">
        <v>218</v>
      </c>
      <c r="S129" s="76" t="s">
        <v>219</v>
      </c>
      <c r="T129" s="77" t="s">
        <v>220</v>
      </c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</row>
    <row r="130" spans="1:65" s="2" customFormat="1" ht="22.9" customHeight="1">
      <c r="A130" s="34"/>
      <c r="B130" s="35"/>
      <c r="C130" s="82" t="s">
        <v>221</v>
      </c>
      <c r="D130" s="36"/>
      <c r="E130" s="36"/>
      <c r="F130" s="36"/>
      <c r="G130" s="36"/>
      <c r="H130" s="36"/>
      <c r="I130" s="36"/>
      <c r="J130" s="166">
        <f>BK130</f>
        <v>0</v>
      </c>
      <c r="K130" s="36"/>
      <c r="L130" s="39"/>
      <c r="M130" s="78"/>
      <c r="N130" s="167"/>
      <c r="O130" s="79"/>
      <c r="P130" s="168">
        <f>P131+P133+P141+P155+P167+P178</f>
        <v>0</v>
      </c>
      <c r="Q130" s="79"/>
      <c r="R130" s="168">
        <f>R131+R133+R141+R155+R167+R178</f>
        <v>1.6888140296</v>
      </c>
      <c r="S130" s="79"/>
      <c r="T130" s="169">
        <f>T131+T133+T141+T155+T167+T178</f>
        <v>1.5870000000000002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77</v>
      </c>
      <c r="AU130" s="17" t="s">
        <v>188</v>
      </c>
      <c r="BK130" s="170">
        <f>BK131+BK133+BK141+BK155+BK167+BK178</f>
        <v>0</v>
      </c>
    </row>
    <row r="131" spans="1:65" s="11" customFormat="1" ht="25.9" customHeight="1">
      <c r="B131" s="171"/>
      <c r="C131" s="172"/>
      <c r="D131" s="173" t="s">
        <v>77</v>
      </c>
      <c r="E131" s="174" t="s">
        <v>1760</v>
      </c>
      <c r="F131" s="174" t="s">
        <v>1761</v>
      </c>
      <c r="G131" s="172"/>
      <c r="H131" s="172"/>
      <c r="I131" s="175"/>
      <c r="J131" s="176">
        <f>BK131</f>
        <v>0</v>
      </c>
      <c r="K131" s="172"/>
      <c r="L131" s="177"/>
      <c r="M131" s="178"/>
      <c r="N131" s="179"/>
      <c r="O131" s="179"/>
      <c r="P131" s="180">
        <f>P132</f>
        <v>0</v>
      </c>
      <c r="Q131" s="179"/>
      <c r="R131" s="180">
        <f>R132</f>
        <v>0</v>
      </c>
      <c r="S131" s="179"/>
      <c r="T131" s="181">
        <f>T132</f>
        <v>0</v>
      </c>
      <c r="AR131" s="182" t="s">
        <v>87</v>
      </c>
      <c r="AT131" s="183" t="s">
        <v>77</v>
      </c>
      <c r="AU131" s="183" t="s">
        <v>78</v>
      </c>
      <c r="AY131" s="182" t="s">
        <v>223</v>
      </c>
      <c r="BK131" s="184">
        <f>BK132</f>
        <v>0</v>
      </c>
    </row>
    <row r="132" spans="1:65" s="2" customFormat="1" ht="16.5" customHeight="1">
      <c r="A132" s="34"/>
      <c r="B132" s="35"/>
      <c r="C132" s="185" t="s">
        <v>85</v>
      </c>
      <c r="D132" s="185" t="s">
        <v>224</v>
      </c>
      <c r="E132" s="186" t="s">
        <v>1762</v>
      </c>
      <c r="F132" s="187" t="s">
        <v>1763</v>
      </c>
      <c r="G132" s="188" t="s">
        <v>1764</v>
      </c>
      <c r="H132" s="189">
        <v>1</v>
      </c>
      <c r="I132" s="190"/>
      <c r="J132" s="191">
        <f>ROUND(I132*H132,2)</f>
        <v>0</v>
      </c>
      <c r="K132" s="187" t="s">
        <v>485</v>
      </c>
      <c r="L132" s="39"/>
      <c r="M132" s="192" t="s">
        <v>1</v>
      </c>
      <c r="N132" s="193" t="s">
        <v>43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318</v>
      </c>
      <c r="AT132" s="196" t="s">
        <v>224</v>
      </c>
      <c r="AU132" s="196" t="s">
        <v>85</v>
      </c>
      <c r="AY132" s="17" t="s">
        <v>223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85</v>
      </c>
      <c r="BK132" s="197">
        <f>ROUND(I132*H132,2)</f>
        <v>0</v>
      </c>
      <c r="BL132" s="17" t="s">
        <v>318</v>
      </c>
      <c r="BM132" s="196" t="s">
        <v>1765</v>
      </c>
    </row>
    <row r="133" spans="1:65" s="11" customFormat="1" ht="25.9" customHeight="1">
      <c r="B133" s="171"/>
      <c r="C133" s="172"/>
      <c r="D133" s="173" t="s">
        <v>77</v>
      </c>
      <c r="E133" s="174" t="s">
        <v>1766</v>
      </c>
      <c r="F133" s="174" t="s">
        <v>1767</v>
      </c>
      <c r="G133" s="172"/>
      <c r="H133" s="172"/>
      <c r="I133" s="175"/>
      <c r="J133" s="176">
        <f>BK133</f>
        <v>0</v>
      </c>
      <c r="K133" s="172"/>
      <c r="L133" s="177"/>
      <c r="M133" s="178"/>
      <c r="N133" s="179"/>
      <c r="O133" s="179"/>
      <c r="P133" s="180">
        <f>SUM(P134:P140)</f>
        <v>0</v>
      </c>
      <c r="Q133" s="179"/>
      <c r="R133" s="180">
        <f>SUM(R134:R140)</f>
        <v>0.65402402960000006</v>
      </c>
      <c r="S133" s="179"/>
      <c r="T133" s="181">
        <f>SUM(T134:T140)</f>
        <v>0</v>
      </c>
      <c r="AR133" s="182" t="s">
        <v>87</v>
      </c>
      <c r="AT133" s="183" t="s">
        <v>77</v>
      </c>
      <c r="AU133" s="183" t="s">
        <v>78</v>
      </c>
      <c r="AY133" s="182" t="s">
        <v>223</v>
      </c>
      <c r="BK133" s="184">
        <f>SUM(BK134:BK140)</f>
        <v>0</v>
      </c>
    </row>
    <row r="134" spans="1:65" s="2" customFormat="1" ht="33" customHeight="1">
      <c r="A134" s="34"/>
      <c r="B134" s="35"/>
      <c r="C134" s="185" t="s">
        <v>87</v>
      </c>
      <c r="D134" s="185" t="s">
        <v>224</v>
      </c>
      <c r="E134" s="186" t="s">
        <v>1768</v>
      </c>
      <c r="F134" s="187" t="s">
        <v>1769</v>
      </c>
      <c r="G134" s="188" t="s">
        <v>1664</v>
      </c>
      <c r="H134" s="189">
        <v>1</v>
      </c>
      <c r="I134" s="190"/>
      <c r="J134" s="191">
        <f>ROUND(I134*H134,2)</f>
        <v>0</v>
      </c>
      <c r="K134" s="187" t="s">
        <v>228</v>
      </c>
      <c r="L134" s="39"/>
      <c r="M134" s="192" t="s">
        <v>1</v>
      </c>
      <c r="N134" s="193" t="s">
        <v>43</v>
      </c>
      <c r="O134" s="71"/>
      <c r="P134" s="194">
        <f>O134*H134</f>
        <v>0</v>
      </c>
      <c r="Q134" s="194">
        <v>0.15307000000000001</v>
      </c>
      <c r="R134" s="194">
        <f>Q134*H134</f>
        <v>0.15307000000000001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318</v>
      </c>
      <c r="AT134" s="196" t="s">
        <v>224</v>
      </c>
      <c r="AU134" s="196" t="s">
        <v>85</v>
      </c>
      <c r="AY134" s="17" t="s">
        <v>223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85</v>
      </c>
      <c r="BK134" s="197">
        <f>ROUND(I134*H134,2)</f>
        <v>0</v>
      </c>
      <c r="BL134" s="17" t="s">
        <v>318</v>
      </c>
      <c r="BM134" s="196" t="s">
        <v>1770</v>
      </c>
    </row>
    <row r="135" spans="1:65" s="2" customFormat="1" ht="37.9" customHeight="1">
      <c r="A135" s="34"/>
      <c r="B135" s="35"/>
      <c r="C135" s="185" t="s">
        <v>95</v>
      </c>
      <c r="D135" s="185" t="s">
        <v>224</v>
      </c>
      <c r="E135" s="186" t="s">
        <v>1771</v>
      </c>
      <c r="F135" s="187" t="s">
        <v>1772</v>
      </c>
      <c r="G135" s="188" t="s">
        <v>1664</v>
      </c>
      <c r="H135" s="189">
        <v>1</v>
      </c>
      <c r="I135" s="190"/>
      <c r="J135" s="191">
        <f>ROUND(I135*H135,2)</f>
        <v>0</v>
      </c>
      <c r="K135" s="187" t="s">
        <v>228</v>
      </c>
      <c r="L135" s="39"/>
      <c r="M135" s="192" t="s">
        <v>1</v>
      </c>
      <c r="N135" s="193" t="s">
        <v>43</v>
      </c>
      <c r="O135" s="71"/>
      <c r="P135" s="194">
        <f>O135*H135</f>
        <v>0</v>
      </c>
      <c r="Q135" s="194">
        <v>5.3200000000000001E-3</v>
      </c>
      <c r="R135" s="194">
        <f>Q135*H135</f>
        <v>5.3200000000000001E-3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318</v>
      </c>
      <c r="AT135" s="196" t="s">
        <v>224</v>
      </c>
      <c r="AU135" s="196" t="s">
        <v>85</v>
      </c>
      <c r="AY135" s="17" t="s">
        <v>223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85</v>
      </c>
      <c r="BK135" s="197">
        <f>ROUND(I135*H135,2)</f>
        <v>0</v>
      </c>
      <c r="BL135" s="17" t="s">
        <v>318</v>
      </c>
      <c r="BM135" s="196" t="s">
        <v>1773</v>
      </c>
    </row>
    <row r="136" spans="1:65" s="2" customFormat="1" ht="24.2" customHeight="1">
      <c r="A136" s="34"/>
      <c r="B136" s="35"/>
      <c r="C136" s="185" t="s">
        <v>229</v>
      </c>
      <c r="D136" s="185" t="s">
        <v>224</v>
      </c>
      <c r="E136" s="186" t="s">
        <v>1774</v>
      </c>
      <c r="F136" s="187" t="s">
        <v>1775</v>
      </c>
      <c r="G136" s="188" t="s">
        <v>1664</v>
      </c>
      <c r="H136" s="189">
        <v>1</v>
      </c>
      <c r="I136" s="190"/>
      <c r="J136" s="191">
        <f>ROUND(I136*H136,2)</f>
        <v>0</v>
      </c>
      <c r="K136" s="187" t="s">
        <v>228</v>
      </c>
      <c r="L136" s="39"/>
      <c r="M136" s="192" t="s">
        <v>1</v>
      </c>
      <c r="N136" s="193" t="s">
        <v>43</v>
      </c>
      <c r="O136" s="71"/>
      <c r="P136" s="194">
        <f>O136*H136</f>
        <v>0</v>
      </c>
      <c r="Q136" s="194">
        <v>0.2319</v>
      </c>
      <c r="R136" s="194">
        <f>Q136*H136</f>
        <v>0.2319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318</v>
      </c>
      <c r="AT136" s="196" t="s">
        <v>224</v>
      </c>
      <c r="AU136" s="196" t="s">
        <v>85</v>
      </c>
      <c r="AY136" s="17" t="s">
        <v>223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85</v>
      </c>
      <c r="BK136" s="197">
        <f>ROUND(I136*H136,2)</f>
        <v>0</v>
      </c>
      <c r="BL136" s="17" t="s">
        <v>318</v>
      </c>
      <c r="BM136" s="196" t="s">
        <v>1776</v>
      </c>
    </row>
    <row r="137" spans="1:65" s="2" customFormat="1" ht="107.25">
      <c r="A137" s="34"/>
      <c r="B137" s="35"/>
      <c r="C137" s="36"/>
      <c r="D137" s="200" t="s">
        <v>337</v>
      </c>
      <c r="E137" s="36"/>
      <c r="F137" s="241" t="s">
        <v>1777</v>
      </c>
      <c r="G137" s="36"/>
      <c r="H137" s="36"/>
      <c r="I137" s="242"/>
      <c r="J137" s="36"/>
      <c r="K137" s="36"/>
      <c r="L137" s="39"/>
      <c r="M137" s="243"/>
      <c r="N137" s="24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337</v>
      </c>
      <c r="AU137" s="17" t="s">
        <v>85</v>
      </c>
    </row>
    <row r="138" spans="1:65" s="2" customFormat="1" ht="24.2" customHeight="1">
      <c r="A138" s="34"/>
      <c r="B138" s="35"/>
      <c r="C138" s="185" t="s">
        <v>250</v>
      </c>
      <c r="D138" s="185" t="s">
        <v>224</v>
      </c>
      <c r="E138" s="186" t="s">
        <v>1778</v>
      </c>
      <c r="F138" s="187" t="s">
        <v>1779</v>
      </c>
      <c r="G138" s="188" t="s">
        <v>1664</v>
      </c>
      <c r="H138" s="189">
        <v>1</v>
      </c>
      <c r="I138" s="190"/>
      <c r="J138" s="191">
        <f>ROUND(I138*H138,2)</f>
        <v>0</v>
      </c>
      <c r="K138" s="187" t="s">
        <v>228</v>
      </c>
      <c r="L138" s="39"/>
      <c r="M138" s="192" t="s">
        <v>1</v>
      </c>
      <c r="N138" s="193" t="s">
        <v>43</v>
      </c>
      <c r="O138" s="71"/>
      <c r="P138" s="194">
        <f>O138*H138</f>
        <v>0</v>
      </c>
      <c r="Q138" s="194">
        <v>0.17771999999999999</v>
      </c>
      <c r="R138" s="194">
        <f>Q138*H138</f>
        <v>0.17771999999999999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318</v>
      </c>
      <c r="AT138" s="196" t="s">
        <v>224</v>
      </c>
      <c r="AU138" s="196" t="s">
        <v>85</v>
      </c>
      <c r="AY138" s="17" t="s">
        <v>223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85</v>
      </c>
      <c r="BK138" s="197">
        <f>ROUND(I138*H138,2)</f>
        <v>0</v>
      </c>
      <c r="BL138" s="17" t="s">
        <v>318</v>
      </c>
      <c r="BM138" s="196" t="s">
        <v>1780</v>
      </c>
    </row>
    <row r="139" spans="1:65" s="2" customFormat="1" ht="21.75" customHeight="1">
      <c r="A139" s="34"/>
      <c r="B139" s="35"/>
      <c r="C139" s="185" t="s">
        <v>255</v>
      </c>
      <c r="D139" s="185" t="s">
        <v>224</v>
      </c>
      <c r="E139" s="186" t="s">
        <v>1781</v>
      </c>
      <c r="F139" s="187" t="s">
        <v>1782</v>
      </c>
      <c r="G139" s="188" t="s">
        <v>1664</v>
      </c>
      <c r="H139" s="189">
        <v>1</v>
      </c>
      <c r="I139" s="190"/>
      <c r="J139" s="191">
        <f>ROUND(I139*H139,2)</f>
        <v>0</v>
      </c>
      <c r="K139" s="187" t="s">
        <v>228</v>
      </c>
      <c r="L139" s="39"/>
      <c r="M139" s="192" t="s">
        <v>1</v>
      </c>
      <c r="N139" s="193" t="s">
        <v>43</v>
      </c>
      <c r="O139" s="71"/>
      <c r="P139" s="194">
        <f>O139*H139</f>
        <v>0</v>
      </c>
      <c r="Q139" s="194">
        <v>8.60140296E-2</v>
      </c>
      <c r="R139" s="194">
        <f>Q139*H139</f>
        <v>8.60140296E-2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318</v>
      </c>
      <c r="AT139" s="196" t="s">
        <v>224</v>
      </c>
      <c r="AU139" s="196" t="s">
        <v>85</v>
      </c>
      <c r="AY139" s="17" t="s">
        <v>223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85</v>
      </c>
      <c r="BK139" s="197">
        <f>ROUND(I139*H139,2)</f>
        <v>0</v>
      </c>
      <c r="BL139" s="17" t="s">
        <v>318</v>
      </c>
      <c r="BM139" s="196" t="s">
        <v>1783</v>
      </c>
    </row>
    <row r="140" spans="1:65" s="2" customFormat="1" ht="24.2" customHeight="1">
      <c r="A140" s="34"/>
      <c r="B140" s="35"/>
      <c r="C140" s="185" t="s">
        <v>259</v>
      </c>
      <c r="D140" s="185" t="s">
        <v>224</v>
      </c>
      <c r="E140" s="186" t="s">
        <v>1784</v>
      </c>
      <c r="F140" s="187" t="s">
        <v>1785</v>
      </c>
      <c r="G140" s="188" t="s">
        <v>874</v>
      </c>
      <c r="H140" s="256"/>
      <c r="I140" s="190"/>
      <c r="J140" s="191">
        <f>ROUND(I140*H140,2)</f>
        <v>0</v>
      </c>
      <c r="K140" s="187" t="s">
        <v>228</v>
      </c>
      <c r="L140" s="39"/>
      <c r="M140" s="192" t="s">
        <v>1</v>
      </c>
      <c r="N140" s="193" t="s">
        <v>43</v>
      </c>
      <c r="O140" s="71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318</v>
      </c>
      <c r="AT140" s="196" t="s">
        <v>224</v>
      </c>
      <c r="AU140" s="196" t="s">
        <v>85</v>
      </c>
      <c r="AY140" s="17" t="s">
        <v>223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85</v>
      </c>
      <c r="BK140" s="197">
        <f>ROUND(I140*H140,2)</f>
        <v>0</v>
      </c>
      <c r="BL140" s="17" t="s">
        <v>318</v>
      </c>
      <c r="BM140" s="196" t="s">
        <v>1786</v>
      </c>
    </row>
    <row r="141" spans="1:65" s="11" customFormat="1" ht="25.9" customHeight="1">
      <c r="B141" s="171"/>
      <c r="C141" s="172"/>
      <c r="D141" s="173" t="s">
        <v>77</v>
      </c>
      <c r="E141" s="174" t="s">
        <v>1787</v>
      </c>
      <c r="F141" s="174" t="s">
        <v>1788</v>
      </c>
      <c r="G141" s="172"/>
      <c r="H141" s="172"/>
      <c r="I141" s="175"/>
      <c r="J141" s="176">
        <f>BK141</f>
        <v>0</v>
      </c>
      <c r="K141" s="172"/>
      <c r="L141" s="177"/>
      <c r="M141" s="178"/>
      <c r="N141" s="179"/>
      <c r="O141" s="179"/>
      <c r="P141" s="180">
        <f>SUM(P142:P154)</f>
        <v>0</v>
      </c>
      <c r="Q141" s="179"/>
      <c r="R141" s="180">
        <f>SUM(R142:R154)</f>
        <v>0.21948000000000001</v>
      </c>
      <c r="S141" s="179"/>
      <c r="T141" s="181">
        <f>SUM(T142:T154)</f>
        <v>0.63500000000000001</v>
      </c>
      <c r="AR141" s="182" t="s">
        <v>87</v>
      </c>
      <c r="AT141" s="183" t="s">
        <v>77</v>
      </c>
      <c r="AU141" s="183" t="s">
        <v>78</v>
      </c>
      <c r="AY141" s="182" t="s">
        <v>223</v>
      </c>
      <c r="BK141" s="184">
        <f>SUM(BK142:BK154)</f>
        <v>0</v>
      </c>
    </row>
    <row r="142" spans="1:65" s="2" customFormat="1" ht="16.5" customHeight="1">
      <c r="A142" s="34"/>
      <c r="B142" s="35"/>
      <c r="C142" s="185" t="s">
        <v>267</v>
      </c>
      <c r="D142" s="185" t="s">
        <v>224</v>
      </c>
      <c r="E142" s="186" t="s">
        <v>1789</v>
      </c>
      <c r="F142" s="187" t="s">
        <v>1790</v>
      </c>
      <c r="G142" s="188" t="s">
        <v>142</v>
      </c>
      <c r="H142" s="189">
        <v>250</v>
      </c>
      <c r="I142" s="190"/>
      <c r="J142" s="191">
        <f t="shared" ref="J142:J154" si="0">ROUND(I142*H142,2)</f>
        <v>0</v>
      </c>
      <c r="K142" s="187" t="s">
        <v>228</v>
      </c>
      <c r="L142" s="39"/>
      <c r="M142" s="192" t="s">
        <v>1</v>
      </c>
      <c r="N142" s="193" t="s">
        <v>43</v>
      </c>
      <c r="O142" s="71"/>
      <c r="P142" s="194">
        <f t="shared" ref="P142:P154" si="1">O142*H142</f>
        <v>0</v>
      </c>
      <c r="Q142" s="194">
        <v>4.0000000000000003E-5</v>
      </c>
      <c r="R142" s="194">
        <f t="shared" ref="R142:R154" si="2">Q142*H142</f>
        <v>0.01</v>
      </c>
      <c r="S142" s="194">
        <v>2.5400000000000002E-3</v>
      </c>
      <c r="T142" s="195">
        <f t="shared" ref="T142:T154" si="3">S142*H142</f>
        <v>0.63500000000000001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318</v>
      </c>
      <c r="AT142" s="196" t="s">
        <v>224</v>
      </c>
      <c r="AU142" s="196" t="s">
        <v>85</v>
      </c>
      <c r="AY142" s="17" t="s">
        <v>223</v>
      </c>
      <c r="BE142" s="197">
        <f t="shared" ref="BE142:BE154" si="4">IF(N142="základní",J142,0)</f>
        <v>0</v>
      </c>
      <c r="BF142" s="197">
        <f t="shared" ref="BF142:BF154" si="5">IF(N142="snížená",J142,0)</f>
        <v>0</v>
      </c>
      <c r="BG142" s="197">
        <f t="shared" ref="BG142:BG154" si="6">IF(N142="zákl. přenesená",J142,0)</f>
        <v>0</v>
      </c>
      <c r="BH142" s="197">
        <f t="shared" ref="BH142:BH154" si="7">IF(N142="sníž. přenesená",J142,0)</f>
        <v>0</v>
      </c>
      <c r="BI142" s="197">
        <f t="shared" ref="BI142:BI154" si="8">IF(N142="nulová",J142,0)</f>
        <v>0</v>
      </c>
      <c r="BJ142" s="17" t="s">
        <v>85</v>
      </c>
      <c r="BK142" s="197">
        <f t="shared" ref="BK142:BK154" si="9">ROUND(I142*H142,2)</f>
        <v>0</v>
      </c>
      <c r="BL142" s="17" t="s">
        <v>318</v>
      </c>
      <c r="BM142" s="196" t="s">
        <v>1791</v>
      </c>
    </row>
    <row r="143" spans="1:65" s="2" customFormat="1" ht="24.2" customHeight="1">
      <c r="A143" s="34"/>
      <c r="B143" s="35"/>
      <c r="C143" s="185" t="s">
        <v>272</v>
      </c>
      <c r="D143" s="185" t="s">
        <v>224</v>
      </c>
      <c r="E143" s="186" t="s">
        <v>1792</v>
      </c>
      <c r="F143" s="187" t="s">
        <v>1793</v>
      </c>
      <c r="G143" s="188" t="s">
        <v>142</v>
      </c>
      <c r="H143" s="189">
        <v>110</v>
      </c>
      <c r="I143" s="190"/>
      <c r="J143" s="191">
        <f t="shared" si="0"/>
        <v>0</v>
      </c>
      <c r="K143" s="187" t="s">
        <v>228</v>
      </c>
      <c r="L143" s="39"/>
      <c r="M143" s="192" t="s">
        <v>1</v>
      </c>
      <c r="N143" s="193" t="s">
        <v>43</v>
      </c>
      <c r="O143" s="71"/>
      <c r="P143" s="194">
        <f t="shared" si="1"/>
        <v>0</v>
      </c>
      <c r="Q143" s="194">
        <v>4.6999999999999999E-4</v>
      </c>
      <c r="R143" s="194">
        <f t="shared" si="2"/>
        <v>5.1699999999999996E-2</v>
      </c>
      <c r="S143" s="194">
        <v>0</v>
      </c>
      <c r="T143" s="195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318</v>
      </c>
      <c r="AT143" s="196" t="s">
        <v>224</v>
      </c>
      <c r="AU143" s="196" t="s">
        <v>85</v>
      </c>
      <c r="AY143" s="17" t="s">
        <v>223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7" t="s">
        <v>85</v>
      </c>
      <c r="BK143" s="197">
        <f t="shared" si="9"/>
        <v>0</v>
      </c>
      <c r="BL143" s="17" t="s">
        <v>318</v>
      </c>
      <c r="BM143" s="196" t="s">
        <v>1794</v>
      </c>
    </row>
    <row r="144" spans="1:65" s="2" customFormat="1" ht="24.2" customHeight="1">
      <c r="A144" s="34"/>
      <c r="B144" s="35"/>
      <c r="C144" s="185" t="s">
        <v>280</v>
      </c>
      <c r="D144" s="185" t="s">
        <v>224</v>
      </c>
      <c r="E144" s="186" t="s">
        <v>1795</v>
      </c>
      <c r="F144" s="187" t="s">
        <v>1796</v>
      </c>
      <c r="G144" s="188" t="s">
        <v>142</v>
      </c>
      <c r="H144" s="189">
        <v>40</v>
      </c>
      <c r="I144" s="190"/>
      <c r="J144" s="191">
        <f t="shared" si="0"/>
        <v>0</v>
      </c>
      <c r="K144" s="187" t="s">
        <v>228</v>
      </c>
      <c r="L144" s="39"/>
      <c r="M144" s="192" t="s">
        <v>1</v>
      </c>
      <c r="N144" s="193" t="s">
        <v>43</v>
      </c>
      <c r="O144" s="71"/>
      <c r="P144" s="194">
        <f t="shared" si="1"/>
        <v>0</v>
      </c>
      <c r="Q144" s="194">
        <v>5.8E-4</v>
      </c>
      <c r="R144" s="194">
        <f t="shared" si="2"/>
        <v>2.3199999999999998E-2</v>
      </c>
      <c r="S144" s="194">
        <v>0</v>
      </c>
      <c r="T144" s="195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318</v>
      </c>
      <c r="AT144" s="196" t="s">
        <v>224</v>
      </c>
      <c r="AU144" s="196" t="s">
        <v>85</v>
      </c>
      <c r="AY144" s="17" t="s">
        <v>223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7" t="s">
        <v>85</v>
      </c>
      <c r="BK144" s="197">
        <f t="shared" si="9"/>
        <v>0</v>
      </c>
      <c r="BL144" s="17" t="s">
        <v>318</v>
      </c>
      <c r="BM144" s="196" t="s">
        <v>1797</v>
      </c>
    </row>
    <row r="145" spans="1:65" s="2" customFormat="1" ht="24.2" customHeight="1">
      <c r="A145" s="34"/>
      <c r="B145" s="35"/>
      <c r="C145" s="185" t="s">
        <v>285</v>
      </c>
      <c r="D145" s="185" t="s">
        <v>224</v>
      </c>
      <c r="E145" s="186" t="s">
        <v>1798</v>
      </c>
      <c r="F145" s="187" t="s">
        <v>1799</v>
      </c>
      <c r="G145" s="188" t="s">
        <v>142</v>
      </c>
      <c r="H145" s="189">
        <v>38</v>
      </c>
      <c r="I145" s="190"/>
      <c r="J145" s="191">
        <f t="shared" si="0"/>
        <v>0</v>
      </c>
      <c r="K145" s="187" t="s">
        <v>228</v>
      </c>
      <c r="L145" s="39"/>
      <c r="M145" s="192" t="s">
        <v>1</v>
      </c>
      <c r="N145" s="193" t="s">
        <v>43</v>
      </c>
      <c r="O145" s="71"/>
      <c r="P145" s="194">
        <f t="shared" si="1"/>
        <v>0</v>
      </c>
      <c r="Q145" s="194">
        <v>7.2999999999999996E-4</v>
      </c>
      <c r="R145" s="194">
        <f t="shared" si="2"/>
        <v>2.7739999999999997E-2</v>
      </c>
      <c r="S145" s="194">
        <v>0</v>
      </c>
      <c r="T145" s="195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318</v>
      </c>
      <c r="AT145" s="196" t="s">
        <v>224</v>
      </c>
      <c r="AU145" s="196" t="s">
        <v>85</v>
      </c>
      <c r="AY145" s="17" t="s">
        <v>223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7" t="s">
        <v>85</v>
      </c>
      <c r="BK145" s="197">
        <f t="shared" si="9"/>
        <v>0</v>
      </c>
      <c r="BL145" s="17" t="s">
        <v>318</v>
      </c>
      <c r="BM145" s="196" t="s">
        <v>1800</v>
      </c>
    </row>
    <row r="146" spans="1:65" s="2" customFormat="1" ht="24.2" customHeight="1">
      <c r="A146" s="34"/>
      <c r="B146" s="35"/>
      <c r="C146" s="185" t="s">
        <v>289</v>
      </c>
      <c r="D146" s="185" t="s">
        <v>224</v>
      </c>
      <c r="E146" s="186" t="s">
        <v>1801</v>
      </c>
      <c r="F146" s="187" t="s">
        <v>1802</v>
      </c>
      <c r="G146" s="188" t="s">
        <v>142</v>
      </c>
      <c r="H146" s="189">
        <v>38</v>
      </c>
      <c r="I146" s="190"/>
      <c r="J146" s="191">
        <f t="shared" si="0"/>
        <v>0</v>
      </c>
      <c r="K146" s="187" t="s">
        <v>228</v>
      </c>
      <c r="L146" s="39"/>
      <c r="M146" s="192" t="s">
        <v>1</v>
      </c>
      <c r="N146" s="193" t="s">
        <v>43</v>
      </c>
      <c r="O146" s="71"/>
      <c r="P146" s="194">
        <f t="shared" si="1"/>
        <v>0</v>
      </c>
      <c r="Q146" s="194">
        <v>1.2700000000000001E-3</v>
      </c>
      <c r="R146" s="194">
        <f t="shared" si="2"/>
        <v>4.8260000000000004E-2</v>
      </c>
      <c r="S146" s="194">
        <v>0</v>
      </c>
      <c r="T146" s="195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318</v>
      </c>
      <c r="AT146" s="196" t="s">
        <v>224</v>
      </c>
      <c r="AU146" s="196" t="s">
        <v>85</v>
      </c>
      <c r="AY146" s="17" t="s">
        <v>223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7" t="s">
        <v>85</v>
      </c>
      <c r="BK146" s="197">
        <f t="shared" si="9"/>
        <v>0</v>
      </c>
      <c r="BL146" s="17" t="s">
        <v>318</v>
      </c>
      <c r="BM146" s="196" t="s">
        <v>1803</v>
      </c>
    </row>
    <row r="147" spans="1:65" s="2" customFormat="1" ht="24.2" customHeight="1">
      <c r="A147" s="34"/>
      <c r="B147" s="35"/>
      <c r="C147" s="185" t="s">
        <v>295</v>
      </c>
      <c r="D147" s="185" t="s">
        <v>224</v>
      </c>
      <c r="E147" s="186" t="s">
        <v>1804</v>
      </c>
      <c r="F147" s="187" t="s">
        <v>1805</v>
      </c>
      <c r="G147" s="188" t="s">
        <v>142</v>
      </c>
      <c r="H147" s="189">
        <v>20</v>
      </c>
      <c r="I147" s="190"/>
      <c r="J147" s="191">
        <f t="shared" si="0"/>
        <v>0</v>
      </c>
      <c r="K147" s="187" t="s">
        <v>228</v>
      </c>
      <c r="L147" s="39"/>
      <c r="M147" s="192" t="s">
        <v>1</v>
      </c>
      <c r="N147" s="193" t="s">
        <v>43</v>
      </c>
      <c r="O147" s="71"/>
      <c r="P147" s="194">
        <f t="shared" si="1"/>
        <v>0</v>
      </c>
      <c r="Q147" s="194">
        <v>1.5900000000000001E-3</v>
      </c>
      <c r="R147" s="194">
        <f t="shared" si="2"/>
        <v>3.1800000000000002E-2</v>
      </c>
      <c r="S147" s="194">
        <v>0</v>
      </c>
      <c r="T147" s="195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318</v>
      </c>
      <c r="AT147" s="196" t="s">
        <v>224</v>
      </c>
      <c r="AU147" s="196" t="s">
        <v>85</v>
      </c>
      <c r="AY147" s="17" t="s">
        <v>223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7" t="s">
        <v>85</v>
      </c>
      <c r="BK147" s="197">
        <f t="shared" si="9"/>
        <v>0</v>
      </c>
      <c r="BL147" s="17" t="s">
        <v>318</v>
      </c>
      <c r="BM147" s="196" t="s">
        <v>1806</v>
      </c>
    </row>
    <row r="148" spans="1:65" s="2" customFormat="1" ht="16.5" customHeight="1">
      <c r="A148" s="34"/>
      <c r="B148" s="35"/>
      <c r="C148" s="185" t="s">
        <v>301</v>
      </c>
      <c r="D148" s="185" t="s">
        <v>224</v>
      </c>
      <c r="E148" s="186" t="s">
        <v>1807</v>
      </c>
      <c r="F148" s="187" t="s">
        <v>1808</v>
      </c>
      <c r="G148" s="188" t="s">
        <v>142</v>
      </c>
      <c r="H148" s="189">
        <v>246</v>
      </c>
      <c r="I148" s="190"/>
      <c r="J148" s="191">
        <f t="shared" si="0"/>
        <v>0</v>
      </c>
      <c r="K148" s="187" t="s">
        <v>228</v>
      </c>
      <c r="L148" s="39"/>
      <c r="M148" s="192" t="s">
        <v>1</v>
      </c>
      <c r="N148" s="193" t="s">
        <v>43</v>
      </c>
      <c r="O148" s="71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318</v>
      </c>
      <c r="AT148" s="196" t="s">
        <v>224</v>
      </c>
      <c r="AU148" s="196" t="s">
        <v>85</v>
      </c>
      <c r="AY148" s="17" t="s">
        <v>223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7" t="s">
        <v>85</v>
      </c>
      <c r="BK148" s="197">
        <f t="shared" si="9"/>
        <v>0</v>
      </c>
      <c r="BL148" s="17" t="s">
        <v>318</v>
      </c>
      <c r="BM148" s="196" t="s">
        <v>1809</v>
      </c>
    </row>
    <row r="149" spans="1:65" s="2" customFormat="1" ht="33" customHeight="1">
      <c r="A149" s="34"/>
      <c r="B149" s="35"/>
      <c r="C149" s="185" t="s">
        <v>8</v>
      </c>
      <c r="D149" s="185" t="s">
        <v>224</v>
      </c>
      <c r="E149" s="186" t="s">
        <v>1810</v>
      </c>
      <c r="F149" s="187" t="s">
        <v>1811</v>
      </c>
      <c r="G149" s="188" t="s">
        <v>142</v>
      </c>
      <c r="H149" s="189">
        <v>110</v>
      </c>
      <c r="I149" s="190"/>
      <c r="J149" s="191">
        <f t="shared" si="0"/>
        <v>0</v>
      </c>
      <c r="K149" s="187" t="s">
        <v>228</v>
      </c>
      <c r="L149" s="39"/>
      <c r="M149" s="192" t="s">
        <v>1</v>
      </c>
      <c r="N149" s="193" t="s">
        <v>43</v>
      </c>
      <c r="O149" s="71"/>
      <c r="P149" s="194">
        <f t="shared" si="1"/>
        <v>0</v>
      </c>
      <c r="Q149" s="194">
        <v>5.0000000000000002E-5</v>
      </c>
      <c r="R149" s="194">
        <f t="shared" si="2"/>
        <v>5.5000000000000005E-3</v>
      </c>
      <c r="S149" s="194">
        <v>0</v>
      </c>
      <c r="T149" s="195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318</v>
      </c>
      <c r="AT149" s="196" t="s">
        <v>224</v>
      </c>
      <c r="AU149" s="196" t="s">
        <v>85</v>
      </c>
      <c r="AY149" s="17" t="s">
        <v>223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7" t="s">
        <v>85</v>
      </c>
      <c r="BK149" s="197">
        <f t="shared" si="9"/>
        <v>0</v>
      </c>
      <c r="BL149" s="17" t="s">
        <v>318</v>
      </c>
      <c r="BM149" s="196" t="s">
        <v>1812</v>
      </c>
    </row>
    <row r="150" spans="1:65" s="2" customFormat="1" ht="33" customHeight="1">
      <c r="A150" s="34"/>
      <c r="B150" s="35"/>
      <c r="C150" s="185" t="s">
        <v>318</v>
      </c>
      <c r="D150" s="185" t="s">
        <v>224</v>
      </c>
      <c r="E150" s="186" t="s">
        <v>1813</v>
      </c>
      <c r="F150" s="187" t="s">
        <v>1814</v>
      </c>
      <c r="G150" s="188" t="s">
        <v>142</v>
      </c>
      <c r="H150" s="189">
        <v>40</v>
      </c>
      <c r="I150" s="190"/>
      <c r="J150" s="191">
        <f t="shared" si="0"/>
        <v>0</v>
      </c>
      <c r="K150" s="187" t="s">
        <v>228</v>
      </c>
      <c r="L150" s="39"/>
      <c r="M150" s="192" t="s">
        <v>1</v>
      </c>
      <c r="N150" s="193" t="s">
        <v>43</v>
      </c>
      <c r="O150" s="71"/>
      <c r="P150" s="194">
        <f t="shared" si="1"/>
        <v>0</v>
      </c>
      <c r="Q150" s="194">
        <v>6.9999999999999994E-5</v>
      </c>
      <c r="R150" s="194">
        <f t="shared" si="2"/>
        <v>2.7999999999999995E-3</v>
      </c>
      <c r="S150" s="194">
        <v>0</v>
      </c>
      <c r="T150" s="195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318</v>
      </c>
      <c r="AT150" s="196" t="s">
        <v>224</v>
      </c>
      <c r="AU150" s="196" t="s">
        <v>85</v>
      </c>
      <c r="AY150" s="17" t="s">
        <v>223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7" t="s">
        <v>85</v>
      </c>
      <c r="BK150" s="197">
        <f t="shared" si="9"/>
        <v>0</v>
      </c>
      <c r="BL150" s="17" t="s">
        <v>318</v>
      </c>
      <c r="BM150" s="196" t="s">
        <v>1815</v>
      </c>
    </row>
    <row r="151" spans="1:65" s="2" customFormat="1" ht="33" customHeight="1">
      <c r="A151" s="34"/>
      <c r="B151" s="35"/>
      <c r="C151" s="185" t="s">
        <v>324</v>
      </c>
      <c r="D151" s="185" t="s">
        <v>224</v>
      </c>
      <c r="E151" s="186" t="s">
        <v>1816</v>
      </c>
      <c r="F151" s="187" t="s">
        <v>1817</v>
      </c>
      <c r="G151" s="188" t="s">
        <v>142</v>
      </c>
      <c r="H151" s="189">
        <v>38</v>
      </c>
      <c r="I151" s="190"/>
      <c r="J151" s="191">
        <f t="shared" si="0"/>
        <v>0</v>
      </c>
      <c r="K151" s="187" t="s">
        <v>228</v>
      </c>
      <c r="L151" s="39"/>
      <c r="M151" s="192" t="s">
        <v>1</v>
      </c>
      <c r="N151" s="193" t="s">
        <v>43</v>
      </c>
      <c r="O151" s="71"/>
      <c r="P151" s="194">
        <f t="shared" si="1"/>
        <v>0</v>
      </c>
      <c r="Q151" s="194">
        <v>1.2E-4</v>
      </c>
      <c r="R151" s="194">
        <f t="shared" si="2"/>
        <v>4.5599999999999998E-3</v>
      </c>
      <c r="S151" s="194">
        <v>0</v>
      </c>
      <c r="T151" s="195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318</v>
      </c>
      <c r="AT151" s="196" t="s">
        <v>224</v>
      </c>
      <c r="AU151" s="196" t="s">
        <v>85</v>
      </c>
      <c r="AY151" s="17" t="s">
        <v>223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7" t="s">
        <v>85</v>
      </c>
      <c r="BK151" s="197">
        <f t="shared" si="9"/>
        <v>0</v>
      </c>
      <c r="BL151" s="17" t="s">
        <v>318</v>
      </c>
      <c r="BM151" s="196" t="s">
        <v>1818</v>
      </c>
    </row>
    <row r="152" spans="1:65" s="2" customFormat="1" ht="33" customHeight="1">
      <c r="A152" s="34"/>
      <c r="B152" s="35"/>
      <c r="C152" s="185" t="s">
        <v>329</v>
      </c>
      <c r="D152" s="185" t="s">
        <v>224</v>
      </c>
      <c r="E152" s="186" t="s">
        <v>1819</v>
      </c>
      <c r="F152" s="187" t="s">
        <v>1820</v>
      </c>
      <c r="G152" s="188" t="s">
        <v>142</v>
      </c>
      <c r="H152" s="189">
        <v>58</v>
      </c>
      <c r="I152" s="190"/>
      <c r="J152" s="191">
        <f t="shared" si="0"/>
        <v>0</v>
      </c>
      <c r="K152" s="187" t="s">
        <v>228</v>
      </c>
      <c r="L152" s="39"/>
      <c r="M152" s="192" t="s">
        <v>1</v>
      </c>
      <c r="N152" s="193" t="s">
        <v>43</v>
      </c>
      <c r="O152" s="71"/>
      <c r="P152" s="194">
        <f t="shared" si="1"/>
        <v>0</v>
      </c>
      <c r="Q152" s="194">
        <v>2.4000000000000001E-4</v>
      </c>
      <c r="R152" s="194">
        <f t="shared" si="2"/>
        <v>1.392E-2</v>
      </c>
      <c r="S152" s="194">
        <v>0</v>
      </c>
      <c r="T152" s="195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318</v>
      </c>
      <c r="AT152" s="196" t="s">
        <v>224</v>
      </c>
      <c r="AU152" s="196" t="s">
        <v>85</v>
      </c>
      <c r="AY152" s="17" t="s">
        <v>223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7" t="s">
        <v>85</v>
      </c>
      <c r="BK152" s="197">
        <f t="shared" si="9"/>
        <v>0</v>
      </c>
      <c r="BL152" s="17" t="s">
        <v>318</v>
      </c>
      <c r="BM152" s="196" t="s">
        <v>1821</v>
      </c>
    </row>
    <row r="153" spans="1:65" s="2" customFormat="1" ht="24.2" customHeight="1">
      <c r="A153" s="34"/>
      <c r="B153" s="35"/>
      <c r="C153" s="185" t="s">
        <v>333</v>
      </c>
      <c r="D153" s="185" t="s">
        <v>224</v>
      </c>
      <c r="E153" s="186" t="s">
        <v>1822</v>
      </c>
      <c r="F153" s="187" t="s">
        <v>1823</v>
      </c>
      <c r="G153" s="188" t="s">
        <v>247</v>
      </c>
      <c r="H153" s="189">
        <v>0.63500000000000001</v>
      </c>
      <c r="I153" s="190"/>
      <c r="J153" s="191">
        <f t="shared" si="0"/>
        <v>0</v>
      </c>
      <c r="K153" s="187" t="s">
        <v>228</v>
      </c>
      <c r="L153" s="39"/>
      <c r="M153" s="192" t="s">
        <v>1</v>
      </c>
      <c r="N153" s="193" t="s">
        <v>43</v>
      </c>
      <c r="O153" s="71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318</v>
      </c>
      <c r="AT153" s="196" t="s">
        <v>224</v>
      </c>
      <c r="AU153" s="196" t="s">
        <v>85</v>
      </c>
      <c r="AY153" s="17" t="s">
        <v>223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7" t="s">
        <v>85</v>
      </c>
      <c r="BK153" s="197">
        <f t="shared" si="9"/>
        <v>0</v>
      </c>
      <c r="BL153" s="17" t="s">
        <v>318</v>
      </c>
      <c r="BM153" s="196" t="s">
        <v>1824</v>
      </c>
    </row>
    <row r="154" spans="1:65" s="2" customFormat="1" ht="24.2" customHeight="1">
      <c r="A154" s="34"/>
      <c r="B154" s="35"/>
      <c r="C154" s="185" t="s">
        <v>340</v>
      </c>
      <c r="D154" s="185" t="s">
        <v>224</v>
      </c>
      <c r="E154" s="186" t="s">
        <v>1825</v>
      </c>
      <c r="F154" s="187" t="s">
        <v>1826</v>
      </c>
      <c r="G154" s="188" t="s">
        <v>874</v>
      </c>
      <c r="H154" s="256"/>
      <c r="I154" s="190"/>
      <c r="J154" s="191">
        <f t="shared" si="0"/>
        <v>0</v>
      </c>
      <c r="K154" s="187" t="s">
        <v>228</v>
      </c>
      <c r="L154" s="39"/>
      <c r="M154" s="192" t="s">
        <v>1</v>
      </c>
      <c r="N154" s="193" t="s">
        <v>43</v>
      </c>
      <c r="O154" s="71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318</v>
      </c>
      <c r="AT154" s="196" t="s">
        <v>224</v>
      </c>
      <c r="AU154" s="196" t="s">
        <v>85</v>
      </c>
      <c r="AY154" s="17" t="s">
        <v>223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7" t="s">
        <v>85</v>
      </c>
      <c r="BK154" s="197">
        <f t="shared" si="9"/>
        <v>0</v>
      </c>
      <c r="BL154" s="17" t="s">
        <v>318</v>
      </c>
      <c r="BM154" s="196" t="s">
        <v>1827</v>
      </c>
    </row>
    <row r="155" spans="1:65" s="11" customFormat="1" ht="25.9" customHeight="1">
      <c r="B155" s="171"/>
      <c r="C155" s="172"/>
      <c r="D155" s="173" t="s">
        <v>77</v>
      </c>
      <c r="E155" s="174" t="s">
        <v>1828</v>
      </c>
      <c r="F155" s="174" t="s">
        <v>1829</v>
      </c>
      <c r="G155" s="172"/>
      <c r="H155" s="172"/>
      <c r="I155" s="175"/>
      <c r="J155" s="176">
        <f>BK155</f>
        <v>0</v>
      </c>
      <c r="K155" s="172"/>
      <c r="L155" s="177"/>
      <c r="M155" s="178"/>
      <c r="N155" s="179"/>
      <c r="O155" s="179"/>
      <c r="P155" s="180">
        <f>SUM(P156:P166)</f>
        <v>0</v>
      </c>
      <c r="Q155" s="179"/>
      <c r="R155" s="180">
        <f>SUM(R156:R166)</f>
        <v>2.8369999999999999E-2</v>
      </c>
      <c r="S155" s="179"/>
      <c r="T155" s="181">
        <f>SUM(T156:T166)</f>
        <v>0</v>
      </c>
      <c r="AR155" s="182" t="s">
        <v>87</v>
      </c>
      <c r="AT155" s="183" t="s">
        <v>77</v>
      </c>
      <c r="AU155" s="183" t="s">
        <v>78</v>
      </c>
      <c r="AY155" s="182" t="s">
        <v>223</v>
      </c>
      <c r="BK155" s="184">
        <f>SUM(BK156:BK166)</f>
        <v>0</v>
      </c>
    </row>
    <row r="156" spans="1:65" s="2" customFormat="1" ht="24.2" customHeight="1">
      <c r="A156" s="34"/>
      <c r="B156" s="35"/>
      <c r="C156" s="185" t="s">
        <v>7</v>
      </c>
      <c r="D156" s="185" t="s">
        <v>224</v>
      </c>
      <c r="E156" s="186" t="s">
        <v>1830</v>
      </c>
      <c r="F156" s="187" t="s">
        <v>1831</v>
      </c>
      <c r="G156" s="188" t="s">
        <v>1664</v>
      </c>
      <c r="H156" s="189">
        <v>1</v>
      </c>
      <c r="I156" s="190"/>
      <c r="J156" s="191">
        <f>ROUND(I156*H156,2)</f>
        <v>0</v>
      </c>
      <c r="K156" s="187" t="s">
        <v>228</v>
      </c>
      <c r="L156" s="39"/>
      <c r="M156" s="192" t="s">
        <v>1</v>
      </c>
      <c r="N156" s="193" t="s">
        <v>43</v>
      </c>
      <c r="O156" s="71"/>
      <c r="P156" s="194">
        <f>O156*H156</f>
        <v>0</v>
      </c>
      <c r="Q156" s="194">
        <v>1.155E-2</v>
      </c>
      <c r="R156" s="194">
        <f>Q156*H156</f>
        <v>1.155E-2</v>
      </c>
      <c r="S156" s="194">
        <v>0</v>
      </c>
      <c r="T156" s="19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318</v>
      </c>
      <c r="AT156" s="196" t="s">
        <v>224</v>
      </c>
      <c r="AU156" s="196" t="s">
        <v>85</v>
      </c>
      <c r="AY156" s="17" t="s">
        <v>223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85</v>
      </c>
      <c r="BK156" s="197">
        <f>ROUND(I156*H156,2)</f>
        <v>0</v>
      </c>
      <c r="BL156" s="17" t="s">
        <v>318</v>
      </c>
      <c r="BM156" s="196" t="s">
        <v>1832</v>
      </c>
    </row>
    <row r="157" spans="1:65" s="2" customFormat="1" ht="16.5" customHeight="1">
      <c r="A157" s="34"/>
      <c r="B157" s="35"/>
      <c r="C157" s="185" t="s">
        <v>350</v>
      </c>
      <c r="D157" s="185" t="s">
        <v>224</v>
      </c>
      <c r="E157" s="186" t="s">
        <v>1833</v>
      </c>
      <c r="F157" s="187" t="s">
        <v>1834</v>
      </c>
      <c r="G157" s="188" t="s">
        <v>321</v>
      </c>
      <c r="H157" s="189">
        <v>1</v>
      </c>
      <c r="I157" s="190"/>
      <c r="J157" s="191">
        <f>ROUND(I157*H157,2)</f>
        <v>0</v>
      </c>
      <c r="K157" s="187" t="s">
        <v>228</v>
      </c>
      <c r="L157" s="39"/>
      <c r="M157" s="192" t="s">
        <v>1</v>
      </c>
      <c r="N157" s="193" t="s">
        <v>43</v>
      </c>
      <c r="O157" s="71"/>
      <c r="P157" s="194">
        <f>O157*H157</f>
        <v>0</v>
      </c>
      <c r="Q157" s="194">
        <v>8.0000000000000007E-5</v>
      </c>
      <c r="R157" s="194">
        <f>Q157*H157</f>
        <v>8.0000000000000007E-5</v>
      </c>
      <c r="S157" s="194">
        <v>0</v>
      </c>
      <c r="T157" s="19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6" t="s">
        <v>318</v>
      </c>
      <c r="AT157" s="196" t="s">
        <v>224</v>
      </c>
      <c r="AU157" s="196" t="s">
        <v>85</v>
      </c>
      <c r="AY157" s="17" t="s">
        <v>223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85</v>
      </c>
      <c r="BK157" s="197">
        <f>ROUND(I157*H157,2)</f>
        <v>0</v>
      </c>
      <c r="BL157" s="17" t="s">
        <v>318</v>
      </c>
      <c r="BM157" s="196" t="s">
        <v>1835</v>
      </c>
    </row>
    <row r="158" spans="1:65" s="2" customFormat="1" ht="24.2" customHeight="1">
      <c r="A158" s="34"/>
      <c r="B158" s="35"/>
      <c r="C158" s="231" t="s">
        <v>373</v>
      </c>
      <c r="D158" s="231" t="s">
        <v>268</v>
      </c>
      <c r="E158" s="232" t="s">
        <v>1836</v>
      </c>
      <c r="F158" s="233" t="s">
        <v>1837</v>
      </c>
      <c r="G158" s="234" t="s">
        <v>321</v>
      </c>
      <c r="H158" s="235">
        <v>1</v>
      </c>
      <c r="I158" s="236"/>
      <c r="J158" s="237">
        <f>ROUND(I158*H158,2)</f>
        <v>0</v>
      </c>
      <c r="K158" s="233" t="s">
        <v>228</v>
      </c>
      <c r="L158" s="238"/>
      <c r="M158" s="239" t="s">
        <v>1</v>
      </c>
      <c r="N158" s="240" t="s">
        <v>43</v>
      </c>
      <c r="O158" s="71"/>
      <c r="P158" s="194">
        <f>O158*H158</f>
        <v>0</v>
      </c>
      <c r="Q158" s="194">
        <v>2.0000000000000001E-4</v>
      </c>
      <c r="R158" s="194">
        <f>Q158*H158</f>
        <v>2.0000000000000001E-4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482</v>
      </c>
      <c r="AT158" s="196" t="s">
        <v>268</v>
      </c>
      <c r="AU158" s="196" t="s">
        <v>85</v>
      </c>
      <c r="AY158" s="17" t="s">
        <v>223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85</v>
      </c>
      <c r="BK158" s="197">
        <f>ROUND(I158*H158,2)</f>
        <v>0</v>
      </c>
      <c r="BL158" s="17" t="s">
        <v>318</v>
      </c>
      <c r="BM158" s="196" t="s">
        <v>1838</v>
      </c>
    </row>
    <row r="159" spans="1:65" s="2" customFormat="1" ht="16.5" customHeight="1">
      <c r="A159" s="34"/>
      <c r="B159" s="35"/>
      <c r="C159" s="185" t="s">
        <v>382</v>
      </c>
      <c r="D159" s="185" t="s">
        <v>224</v>
      </c>
      <c r="E159" s="186" t="s">
        <v>1839</v>
      </c>
      <c r="F159" s="187" t="s">
        <v>1840</v>
      </c>
      <c r="G159" s="188" t="s">
        <v>321</v>
      </c>
      <c r="H159" s="189">
        <v>1</v>
      </c>
      <c r="I159" s="190"/>
      <c r="J159" s="191">
        <f>ROUND(I159*H159,2)</f>
        <v>0</v>
      </c>
      <c r="K159" s="187" t="s">
        <v>228</v>
      </c>
      <c r="L159" s="39"/>
      <c r="M159" s="192" t="s">
        <v>1</v>
      </c>
      <c r="N159" s="193" t="s">
        <v>43</v>
      </c>
      <c r="O159" s="71"/>
      <c r="P159" s="194">
        <f>O159*H159</f>
        <v>0</v>
      </c>
      <c r="Q159" s="194">
        <v>2.1000000000000001E-4</v>
      </c>
      <c r="R159" s="194">
        <f>Q159*H159</f>
        <v>2.1000000000000001E-4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318</v>
      </c>
      <c r="AT159" s="196" t="s">
        <v>224</v>
      </c>
      <c r="AU159" s="196" t="s">
        <v>85</v>
      </c>
      <c r="AY159" s="17" t="s">
        <v>223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85</v>
      </c>
      <c r="BK159" s="197">
        <f>ROUND(I159*H159,2)</f>
        <v>0</v>
      </c>
      <c r="BL159" s="17" t="s">
        <v>318</v>
      </c>
      <c r="BM159" s="196" t="s">
        <v>1841</v>
      </c>
    </row>
    <row r="160" spans="1:65" s="2" customFormat="1" ht="21.75" customHeight="1">
      <c r="A160" s="34"/>
      <c r="B160" s="35"/>
      <c r="C160" s="231" t="s">
        <v>387</v>
      </c>
      <c r="D160" s="231" t="s">
        <v>268</v>
      </c>
      <c r="E160" s="232" t="s">
        <v>1842</v>
      </c>
      <c r="F160" s="233" t="s">
        <v>1843</v>
      </c>
      <c r="G160" s="234" t="s">
        <v>321</v>
      </c>
      <c r="H160" s="235">
        <v>1</v>
      </c>
      <c r="I160" s="236"/>
      <c r="J160" s="237">
        <f>ROUND(I160*H160,2)</f>
        <v>0</v>
      </c>
      <c r="K160" s="233" t="s">
        <v>485</v>
      </c>
      <c r="L160" s="238"/>
      <c r="M160" s="239" t="s">
        <v>1</v>
      </c>
      <c r="N160" s="240" t="s">
        <v>43</v>
      </c>
      <c r="O160" s="71"/>
      <c r="P160" s="194">
        <f>O160*H160</f>
        <v>0</v>
      </c>
      <c r="Q160" s="194">
        <v>8.4000000000000003E-4</v>
      </c>
      <c r="R160" s="194">
        <f>Q160*H160</f>
        <v>8.4000000000000003E-4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482</v>
      </c>
      <c r="AT160" s="196" t="s">
        <v>268</v>
      </c>
      <c r="AU160" s="196" t="s">
        <v>85</v>
      </c>
      <c r="AY160" s="17" t="s">
        <v>223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85</v>
      </c>
      <c r="BK160" s="197">
        <f>ROUND(I160*H160,2)</f>
        <v>0</v>
      </c>
      <c r="BL160" s="17" t="s">
        <v>318</v>
      </c>
      <c r="BM160" s="196" t="s">
        <v>1844</v>
      </c>
    </row>
    <row r="161" spans="1:65" s="2" customFormat="1" ht="19.5">
      <c r="A161" s="34"/>
      <c r="B161" s="35"/>
      <c r="C161" s="36"/>
      <c r="D161" s="200" t="s">
        <v>337</v>
      </c>
      <c r="E161" s="36"/>
      <c r="F161" s="241" t="s">
        <v>1845</v>
      </c>
      <c r="G161" s="36"/>
      <c r="H161" s="36"/>
      <c r="I161" s="242"/>
      <c r="J161" s="36"/>
      <c r="K161" s="36"/>
      <c r="L161" s="39"/>
      <c r="M161" s="243"/>
      <c r="N161" s="244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337</v>
      </c>
      <c r="AU161" s="17" t="s">
        <v>85</v>
      </c>
    </row>
    <row r="162" spans="1:65" s="2" customFormat="1" ht="24.2" customHeight="1">
      <c r="A162" s="34"/>
      <c r="B162" s="35"/>
      <c r="C162" s="185" t="s">
        <v>392</v>
      </c>
      <c r="D162" s="185" t="s">
        <v>224</v>
      </c>
      <c r="E162" s="186" t="s">
        <v>1846</v>
      </c>
      <c r="F162" s="187" t="s">
        <v>1847</v>
      </c>
      <c r="G162" s="188" t="s">
        <v>321</v>
      </c>
      <c r="H162" s="189">
        <v>17</v>
      </c>
      <c r="I162" s="190"/>
      <c r="J162" s="191">
        <f>ROUND(I162*H162,2)</f>
        <v>0</v>
      </c>
      <c r="K162" s="187" t="s">
        <v>228</v>
      </c>
      <c r="L162" s="39"/>
      <c r="M162" s="192" t="s">
        <v>1</v>
      </c>
      <c r="N162" s="193" t="s">
        <v>43</v>
      </c>
      <c r="O162" s="71"/>
      <c r="P162" s="194">
        <f>O162*H162</f>
        <v>0</v>
      </c>
      <c r="Q162" s="194">
        <v>2.7999999999999998E-4</v>
      </c>
      <c r="R162" s="194">
        <f>Q162*H162</f>
        <v>4.7599999999999995E-3</v>
      </c>
      <c r="S162" s="194">
        <v>0</v>
      </c>
      <c r="T162" s="19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318</v>
      </c>
      <c r="AT162" s="196" t="s">
        <v>224</v>
      </c>
      <c r="AU162" s="196" t="s">
        <v>85</v>
      </c>
      <c r="AY162" s="17" t="s">
        <v>223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7" t="s">
        <v>85</v>
      </c>
      <c r="BK162" s="197">
        <f>ROUND(I162*H162,2)</f>
        <v>0</v>
      </c>
      <c r="BL162" s="17" t="s">
        <v>318</v>
      </c>
      <c r="BM162" s="196" t="s">
        <v>1848</v>
      </c>
    </row>
    <row r="163" spans="1:65" s="2" customFormat="1" ht="21.75" customHeight="1">
      <c r="A163" s="34"/>
      <c r="B163" s="35"/>
      <c r="C163" s="185" t="s">
        <v>399</v>
      </c>
      <c r="D163" s="185" t="s">
        <v>224</v>
      </c>
      <c r="E163" s="186" t="s">
        <v>1849</v>
      </c>
      <c r="F163" s="187" t="s">
        <v>1850</v>
      </c>
      <c r="G163" s="188" t="s">
        <v>321</v>
      </c>
      <c r="H163" s="189">
        <v>17</v>
      </c>
      <c r="I163" s="190"/>
      <c r="J163" s="191">
        <f>ROUND(I163*H163,2)</f>
        <v>0</v>
      </c>
      <c r="K163" s="187" t="s">
        <v>228</v>
      </c>
      <c r="L163" s="39"/>
      <c r="M163" s="192" t="s">
        <v>1</v>
      </c>
      <c r="N163" s="193" t="s">
        <v>43</v>
      </c>
      <c r="O163" s="71"/>
      <c r="P163" s="194">
        <f>O163*H163</f>
        <v>0</v>
      </c>
      <c r="Q163" s="194">
        <v>2.7E-4</v>
      </c>
      <c r="R163" s="194">
        <f>Q163*H163</f>
        <v>4.5900000000000003E-3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318</v>
      </c>
      <c r="AT163" s="196" t="s">
        <v>224</v>
      </c>
      <c r="AU163" s="196" t="s">
        <v>85</v>
      </c>
      <c r="AY163" s="17" t="s">
        <v>223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85</v>
      </c>
      <c r="BK163" s="197">
        <f>ROUND(I163*H163,2)</f>
        <v>0</v>
      </c>
      <c r="BL163" s="17" t="s">
        <v>318</v>
      </c>
      <c r="BM163" s="196" t="s">
        <v>1851</v>
      </c>
    </row>
    <row r="164" spans="1:65" s="2" customFormat="1" ht="24.2" customHeight="1">
      <c r="A164" s="34"/>
      <c r="B164" s="35"/>
      <c r="C164" s="185" t="s">
        <v>406</v>
      </c>
      <c r="D164" s="185" t="s">
        <v>224</v>
      </c>
      <c r="E164" s="186" t="s">
        <v>1852</v>
      </c>
      <c r="F164" s="187" t="s">
        <v>1853</v>
      </c>
      <c r="G164" s="188" t="s">
        <v>321</v>
      </c>
      <c r="H164" s="189">
        <v>2</v>
      </c>
      <c r="I164" s="190"/>
      <c r="J164" s="191">
        <f>ROUND(I164*H164,2)</f>
        <v>0</v>
      </c>
      <c r="K164" s="187" t="s">
        <v>228</v>
      </c>
      <c r="L164" s="39"/>
      <c r="M164" s="192" t="s">
        <v>1</v>
      </c>
      <c r="N164" s="193" t="s">
        <v>43</v>
      </c>
      <c r="O164" s="71"/>
      <c r="P164" s="194">
        <f>O164*H164</f>
        <v>0</v>
      </c>
      <c r="Q164" s="194">
        <v>2.7E-4</v>
      </c>
      <c r="R164" s="194">
        <f>Q164*H164</f>
        <v>5.4000000000000001E-4</v>
      </c>
      <c r="S164" s="194">
        <v>0</v>
      </c>
      <c r="T164" s="19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318</v>
      </c>
      <c r="AT164" s="196" t="s">
        <v>224</v>
      </c>
      <c r="AU164" s="196" t="s">
        <v>85</v>
      </c>
      <c r="AY164" s="17" t="s">
        <v>223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85</v>
      </c>
      <c r="BK164" s="197">
        <f>ROUND(I164*H164,2)</f>
        <v>0</v>
      </c>
      <c r="BL164" s="17" t="s">
        <v>318</v>
      </c>
      <c r="BM164" s="196" t="s">
        <v>1854</v>
      </c>
    </row>
    <row r="165" spans="1:65" s="2" customFormat="1" ht="24.2" customHeight="1">
      <c r="A165" s="34"/>
      <c r="B165" s="35"/>
      <c r="C165" s="185" t="s">
        <v>410</v>
      </c>
      <c r="D165" s="185" t="s">
        <v>224</v>
      </c>
      <c r="E165" s="186" t="s">
        <v>1855</v>
      </c>
      <c r="F165" s="187" t="s">
        <v>1856</v>
      </c>
      <c r="G165" s="188" t="s">
        <v>321</v>
      </c>
      <c r="H165" s="189">
        <v>8</v>
      </c>
      <c r="I165" s="190"/>
      <c r="J165" s="191">
        <f>ROUND(I165*H165,2)</f>
        <v>0</v>
      </c>
      <c r="K165" s="187" t="s">
        <v>228</v>
      </c>
      <c r="L165" s="39"/>
      <c r="M165" s="192" t="s">
        <v>1</v>
      </c>
      <c r="N165" s="193" t="s">
        <v>43</v>
      </c>
      <c r="O165" s="71"/>
      <c r="P165" s="194">
        <f>O165*H165</f>
        <v>0</v>
      </c>
      <c r="Q165" s="194">
        <v>6.9999999999999999E-4</v>
      </c>
      <c r="R165" s="194">
        <f>Q165*H165</f>
        <v>5.5999999999999999E-3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318</v>
      </c>
      <c r="AT165" s="196" t="s">
        <v>224</v>
      </c>
      <c r="AU165" s="196" t="s">
        <v>85</v>
      </c>
      <c r="AY165" s="17" t="s">
        <v>223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85</v>
      </c>
      <c r="BK165" s="197">
        <f>ROUND(I165*H165,2)</f>
        <v>0</v>
      </c>
      <c r="BL165" s="17" t="s">
        <v>318</v>
      </c>
      <c r="BM165" s="196" t="s">
        <v>1857</v>
      </c>
    </row>
    <row r="166" spans="1:65" s="2" customFormat="1" ht="24.2" customHeight="1">
      <c r="A166" s="34"/>
      <c r="B166" s="35"/>
      <c r="C166" s="185" t="s">
        <v>417</v>
      </c>
      <c r="D166" s="185" t="s">
        <v>224</v>
      </c>
      <c r="E166" s="186" t="s">
        <v>1858</v>
      </c>
      <c r="F166" s="187" t="s">
        <v>1859</v>
      </c>
      <c r="G166" s="188" t="s">
        <v>874</v>
      </c>
      <c r="H166" s="256"/>
      <c r="I166" s="190"/>
      <c r="J166" s="191">
        <f>ROUND(I166*H166,2)</f>
        <v>0</v>
      </c>
      <c r="K166" s="187" t="s">
        <v>228</v>
      </c>
      <c r="L166" s="39"/>
      <c r="M166" s="192" t="s">
        <v>1</v>
      </c>
      <c r="N166" s="193" t="s">
        <v>43</v>
      </c>
      <c r="O166" s="71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318</v>
      </c>
      <c r="AT166" s="196" t="s">
        <v>224</v>
      </c>
      <c r="AU166" s="196" t="s">
        <v>85</v>
      </c>
      <c r="AY166" s="17" t="s">
        <v>223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7" t="s">
        <v>85</v>
      </c>
      <c r="BK166" s="197">
        <f>ROUND(I166*H166,2)</f>
        <v>0</v>
      </c>
      <c r="BL166" s="17" t="s">
        <v>318</v>
      </c>
      <c r="BM166" s="196" t="s">
        <v>1860</v>
      </c>
    </row>
    <row r="167" spans="1:65" s="11" customFormat="1" ht="25.9" customHeight="1">
      <c r="B167" s="171"/>
      <c r="C167" s="172"/>
      <c r="D167" s="173" t="s">
        <v>77</v>
      </c>
      <c r="E167" s="174" t="s">
        <v>1861</v>
      </c>
      <c r="F167" s="174" t="s">
        <v>1862</v>
      </c>
      <c r="G167" s="172"/>
      <c r="H167" s="172"/>
      <c r="I167" s="175"/>
      <c r="J167" s="176">
        <f>BK167</f>
        <v>0</v>
      </c>
      <c r="K167" s="172"/>
      <c r="L167" s="177"/>
      <c r="M167" s="178"/>
      <c r="N167" s="179"/>
      <c r="O167" s="179"/>
      <c r="P167" s="180">
        <f>SUM(P168:P177)</f>
        <v>0</v>
      </c>
      <c r="Q167" s="179"/>
      <c r="R167" s="180">
        <f>SUM(R168:R177)</f>
        <v>0.78694000000000008</v>
      </c>
      <c r="S167" s="179"/>
      <c r="T167" s="181">
        <f>SUM(T168:T177)</f>
        <v>0.95200000000000007</v>
      </c>
      <c r="AR167" s="182" t="s">
        <v>87</v>
      </c>
      <c r="AT167" s="183" t="s">
        <v>77</v>
      </c>
      <c r="AU167" s="183" t="s">
        <v>78</v>
      </c>
      <c r="AY167" s="182" t="s">
        <v>223</v>
      </c>
      <c r="BK167" s="184">
        <f>SUM(BK168:BK177)</f>
        <v>0</v>
      </c>
    </row>
    <row r="168" spans="1:65" s="2" customFormat="1" ht="16.5" customHeight="1">
      <c r="A168" s="34"/>
      <c r="B168" s="35"/>
      <c r="C168" s="185" t="s">
        <v>422</v>
      </c>
      <c r="D168" s="185" t="s">
        <v>224</v>
      </c>
      <c r="E168" s="186" t="s">
        <v>1863</v>
      </c>
      <c r="F168" s="187" t="s">
        <v>1864</v>
      </c>
      <c r="G168" s="188" t="s">
        <v>146</v>
      </c>
      <c r="H168" s="189">
        <v>40</v>
      </c>
      <c r="I168" s="190"/>
      <c r="J168" s="191">
        <f t="shared" ref="J168:J177" si="10">ROUND(I168*H168,2)</f>
        <v>0</v>
      </c>
      <c r="K168" s="187" t="s">
        <v>228</v>
      </c>
      <c r="L168" s="39"/>
      <c r="M168" s="192" t="s">
        <v>1</v>
      </c>
      <c r="N168" s="193" t="s">
        <v>43</v>
      </c>
      <c r="O168" s="71"/>
      <c r="P168" s="194">
        <f t="shared" ref="P168:P177" si="11">O168*H168</f>
        <v>0</v>
      </c>
      <c r="Q168" s="194">
        <v>0</v>
      </c>
      <c r="R168" s="194">
        <f t="shared" ref="R168:R177" si="12">Q168*H168</f>
        <v>0</v>
      </c>
      <c r="S168" s="194">
        <v>2.3800000000000002E-2</v>
      </c>
      <c r="T168" s="195">
        <f t="shared" ref="T168:T177" si="13">S168*H168</f>
        <v>0.95200000000000007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318</v>
      </c>
      <c r="AT168" s="196" t="s">
        <v>224</v>
      </c>
      <c r="AU168" s="196" t="s">
        <v>85</v>
      </c>
      <c r="AY168" s="17" t="s">
        <v>223</v>
      </c>
      <c r="BE168" s="197">
        <f t="shared" ref="BE168:BE177" si="14">IF(N168="základní",J168,0)</f>
        <v>0</v>
      </c>
      <c r="BF168" s="197">
        <f t="shared" ref="BF168:BF177" si="15">IF(N168="snížená",J168,0)</f>
        <v>0</v>
      </c>
      <c r="BG168" s="197">
        <f t="shared" ref="BG168:BG177" si="16">IF(N168="zákl. přenesená",J168,0)</f>
        <v>0</v>
      </c>
      <c r="BH168" s="197">
        <f t="shared" ref="BH168:BH177" si="17">IF(N168="sníž. přenesená",J168,0)</f>
        <v>0</v>
      </c>
      <c r="BI168" s="197">
        <f t="shared" ref="BI168:BI177" si="18">IF(N168="nulová",J168,0)</f>
        <v>0</v>
      </c>
      <c r="BJ168" s="17" t="s">
        <v>85</v>
      </c>
      <c r="BK168" s="197">
        <f t="shared" ref="BK168:BK177" si="19">ROUND(I168*H168,2)</f>
        <v>0</v>
      </c>
      <c r="BL168" s="17" t="s">
        <v>318</v>
      </c>
      <c r="BM168" s="196" t="s">
        <v>1865</v>
      </c>
    </row>
    <row r="169" spans="1:65" s="2" customFormat="1" ht="37.9" customHeight="1">
      <c r="A169" s="34"/>
      <c r="B169" s="35"/>
      <c r="C169" s="185" t="s">
        <v>482</v>
      </c>
      <c r="D169" s="185" t="s">
        <v>224</v>
      </c>
      <c r="E169" s="186" t="s">
        <v>1866</v>
      </c>
      <c r="F169" s="187" t="s">
        <v>1867</v>
      </c>
      <c r="G169" s="188" t="s">
        <v>321</v>
      </c>
      <c r="H169" s="189">
        <v>1</v>
      </c>
      <c r="I169" s="190"/>
      <c r="J169" s="191">
        <f t="shared" si="10"/>
        <v>0</v>
      </c>
      <c r="K169" s="187" t="s">
        <v>228</v>
      </c>
      <c r="L169" s="39"/>
      <c r="M169" s="192" t="s">
        <v>1</v>
      </c>
      <c r="N169" s="193" t="s">
        <v>43</v>
      </c>
      <c r="O169" s="71"/>
      <c r="P169" s="194">
        <f t="shared" si="11"/>
        <v>0</v>
      </c>
      <c r="Q169" s="194">
        <v>2.87E-2</v>
      </c>
      <c r="R169" s="194">
        <f t="shared" si="12"/>
        <v>2.87E-2</v>
      </c>
      <c r="S169" s="194">
        <v>0</v>
      </c>
      <c r="T169" s="195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318</v>
      </c>
      <c r="AT169" s="196" t="s">
        <v>224</v>
      </c>
      <c r="AU169" s="196" t="s">
        <v>85</v>
      </c>
      <c r="AY169" s="17" t="s">
        <v>223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7" t="s">
        <v>85</v>
      </c>
      <c r="BK169" s="197">
        <f t="shared" si="19"/>
        <v>0</v>
      </c>
      <c r="BL169" s="17" t="s">
        <v>318</v>
      </c>
      <c r="BM169" s="196" t="s">
        <v>1868</v>
      </c>
    </row>
    <row r="170" spans="1:65" s="2" customFormat="1" ht="37.9" customHeight="1">
      <c r="A170" s="34"/>
      <c r="B170" s="35"/>
      <c r="C170" s="185" t="s">
        <v>493</v>
      </c>
      <c r="D170" s="185" t="s">
        <v>224</v>
      </c>
      <c r="E170" s="186" t="s">
        <v>1869</v>
      </c>
      <c r="F170" s="187" t="s">
        <v>1870</v>
      </c>
      <c r="G170" s="188" t="s">
        <v>321</v>
      </c>
      <c r="H170" s="189">
        <v>2</v>
      </c>
      <c r="I170" s="190"/>
      <c r="J170" s="191">
        <f t="shared" si="10"/>
        <v>0</v>
      </c>
      <c r="K170" s="187" t="s">
        <v>228</v>
      </c>
      <c r="L170" s="39"/>
      <c r="M170" s="192" t="s">
        <v>1</v>
      </c>
      <c r="N170" s="193" t="s">
        <v>43</v>
      </c>
      <c r="O170" s="71"/>
      <c r="P170" s="194">
        <f t="shared" si="11"/>
        <v>0</v>
      </c>
      <c r="Q170" s="194">
        <v>3.4000000000000002E-2</v>
      </c>
      <c r="R170" s="194">
        <f t="shared" si="12"/>
        <v>6.8000000000000005E-2</v>
      </c>
      <c r="S170" s="194">
        <v>0</v>
      </c>
      <c r="T170" s="195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318</v>
      </c>
      <c r="AT170" s="196" t="s">
        <v>224</v>
      </c>
      <c r="AU170" s="196" t="s">
        <v>85</v>
      </c>
      <c r="AY170" s="17" t="s">
        <v>223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7" t="s">
        <v>85</v>
      </c>
      <c r="BK170" s="197">
        <f t="shared" si="19"/>
        <v>0</v>
      </c>
      <c r="BL170" s="17" t="s">
        <v>318</v>
      </c>
      <c r="BM170" s="196" t="s">
        <v>1871</v>
      </c>
    </row>
    <row r="171" spans="1:65" s="2" customFormat="1" ht="37.9" customHeight="1">
      <c r="A171" s="34"/>
      <c r="B171" s="35"/>
      <c r="C171" s="185" t="s">
        <v>497</v>
      </c>
      <c r="D171" s="185" t="s">
        <v>224</v>
      </c>
      <c r="E171" s="186" t="s">
        <v>1872</v>
      </c>
      <c r="F171" s="187" t="s">
        <v>1873</v>
      </c>
      <c r="G171" s="188" t="s">
        <v>321</v>
      </c>
      <c r="H171" s="189">
        <v>3</v>
      </c>
      <c r="I171" s="190"/>
      <c r="J171" s="191">
        <f t="shared" si="10"/>
        <v>0</v>
      </c>
      <c r="K171" s="187" t="s">
        <v>228</v>
      </c>
      <c r="L171" s="39"/>
      <c r="M171" s="192" t="s">
        <v>1</v>
      </c>
      <c r="N171" s="193" t="s">
        <v>43</v>
      </c>
      <c r="O171" s="71"/>
      <c r="P171" s="194">
        <f t="shared" si="11"/>
        <v>0</v>
      </c>
      <c r="Q171" s="194">
        <v>3.9300000000000002E-2</v>
      </c>
      <c r="R171" s="194">
        <f t="shared" si="12"/>
        <v>0.1179</v>
      </c>
      <c r="S171" s="194">
        <v>0</v>
      </c>
      <c r="T171" s="195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318</v>
      </c>
      <c r="AT171" s="196" t="s">
        <v>224</v>
      </c>
      <c r="AU171" s="196" t="s">
        <v>85</v>
      </c>
      <c r="AY171" s="17" t="s">
        <v>223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7" t="s">
        <v>85</v>
      </c>
      <c r="BK171" s="197">
        <f t="shared" si="19"/>
        <v>0</v>
      </c>
      <c r="BL171" s="17" t="s">
        <v>318</v>
      </c>
      <c r="BM171" s="196" t="s">
        <v>1874</v>
      </c>
    </row>
    <row r="172" spans="1:65" s="2" customFormat="1" ht="37.9" customHeight="1">
      <c r="A172" s="34"/>
      <c r="B172" s="35"/>
      <c r="C172" s="185" t="s">
        <v>502</v>
      </c>
      <c r="D172" s="185" t="s">
        <v>224</v>
      </c>
      <c r="E172" s="186" t="s">
        <v>1875</v>
      </c>
      <c r="F172" s="187" t="s">
        <v>1876</v>
      </c>
      <c r="G172" s="188" t="s">
        <v>321</v>
      </c>
      <c r="H172" s="189">
        <v>4</v>
      </c>
      <c r="I172" s="190"/>
      <c r="J172" s="191">
        <f t="shared" si="10"/>
        <v>0</v>
      </c>
      <c r="K172" s="187" t="s">
        <v>228</v>
      </c>
      <c r="L172" s="39"/>
      <c r="M172" s="192" t="s">
        <v>1</v>
      </c>
      <c r="N172" s="193" t="s">
        <v>43</v>
      </c>
      <c r="O172" s="71"/>
      <c r="P172" s="194">
        <f t="shared" si="11"/>
        <v>0</v>
      </c>
      <c r="Q172" s="194">
        <v>4.4600000000000001E-2</v>
      </c>
      <c r="R172" s="194">
        <f t="shared" si="12"/>
        <v>0.1784</v>
      </c>
      <c r="S172" s="194">
        <v>0</v>
      </c>
      <c r="T172" s="195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6" t="s">
        <v>318</v>
      </c>
      <c r="AT172" s="196" t="s">
        <v>224</v>
      </c>
      <c r="AU172" s="196" t="s">
        <v>85</v>
      </c>
      <c r="AY172" s="17" t="s">
        <v>223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7" t="s">
        <v>85</v>
      </c>
      <c r="BK172" s="197">
        <f t="shared" si="19"/>
        <v>0</v>
      </c>
      <c r="BL172" s="17" t="s">
        <v>318</v>
      </c>
      <c r="BM172" s="196" t="s">
        <v>1877</v>
      </c>
    </row>
    <row r="173" spans="1:65" s="2" customFormat="1" ht="37.9" customHeight="1">
      <c r="A173" s="34"/>
      <c r="B173" s="35"/>
      <c r="C173" s="185" t="s">
        <v>522</v>
      </c>
      <c r="D173" s="185" t="s">
        <v>224</v>
      </c>
      <c r="E173" s="186" t="s">
        <v>1878</v>
      </c>
      <c r="F173" s="187" t="s">
        <v>1879</v>
      </c>
      <c r="G173" s="188" t="s">
        <v>321</v>
      </c>
      <c r="H173" s="189">
        <v>4</v>
      </c>
      <c r="I173" s="190"/>
      <c r="J173" s="191">
        <f t="shared" si="10"/>
        <v>0</v>
      </c>
      <c r="K173" s="187" t="s">
        <v>228</v>
      </c>
      <c r="L173" s="39"/>
      <c r="M173" s="192" t="s">
        <v>1</v>
      </c>
      <c r="N173" s="193" t="s">
        <v>43</v>
      </c>
      <c r="O173" s="71"/>
      <c r="P173" s="194">
        <f t="shared" si="11"/>
        <v>0</v>
      </c>
      <c r="Q173" s="194">
        <v>5.0999999999999997E-2</v>
      </c>
      <c r="R173" s="194">
        <f t="shared" si="12"/>
        <v>0.20399999999999999</v>
      </c>
      <c r="S173" s="194">
        <v>0</v>
      </c>
      <c r="T173" s="195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318</v>
      </c>
      <c r="AT173" s="196" t="s">
        <v>224</v>
      </c>
      <c r="AU173" s="196" t="s">
        <v>85</v>
      </c>
      <c r="AY173" s="17" t="s">
        <v>223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7" t="s">
        <v>85</v>
      </c>
      <c r="BK173" s="197">
        <f t="shared" si="19"/>
        <v>0</v>
      </c>
      <c r="BL173" s="17" t="s">
        <v>318</v>
      </c>
      <c r="BM173" s="196" t="s">
        <v>1880</v>
      </c>
    </row>
    <row r="174" spans="1:65" s="2" customFormat="1" ht="37.9" customHeight="1">
      <c r="A174" s="34"/>
      <c r="B174" s="35"/>
      <c r="C174" s="185" t="s">
        <v>527</v>
      </c>
      <c r="D174" s="185" t="s">
        <v>224</v>
      </c>
      <c r="E174" s="186" t="s">
        <v>1881</v>
      </c>
      <c r="F174" s="187" t="s">
        <v>1882</v>
      </c>
      <c r="G174" s="188" t="s">
        <v>321</v>
      </c>
      <c r="H174" s="189">
        <v>1</v>
      </c>
      <c r="I174" s="190"/>
      <c r="J174" s="191">
        <f t="shared" si="10"/>
        <v>0</v>
      </c>
      <c r="K174" s="187" t="s">
        <v>228</v>
      </c>
      <c r="L174" s="39"/>
      <c r="M174" s="192" t="s">
        <v>1</v>
      </c>
      <c r="N174" s="193" t="s">
        <v>43</v>
      </c>
      <c r="O174" s="71"/>
      <c r="P174" s="194">
        <f t="shared" si="11"/>
        <v>0</v>
      </c>
      <c r="Q174" s="194">
        <v>5.8340000000000003E-2</v>
      </c>
      <c r="R174" s="194">
        <f t="shared" si="12"/>
        <v>5.8340000000000003E-2</v>
      </c>
      <c r="S174" s="194">
        <v>0</v>
      </c>
      <c r="T174" s="195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318</v>
      </c>
      <c r="AT174" s="196" t="s">
        <v>224</v>
      </c>
      <c r="AU174" s="196" t="s">
        <v>85</v>
      </c>
      <c r="AY174" s="17" t="s">
        <v>223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7" t="s">
        <v>85</v>
      </c>
      <c r="BK174" s="197">
        <f t="shared" si="19"/>
        <v>0</v>
      </c>
      <c r="BL174" s="17" t="s">
        <v>318</v>
      </c>
      <c r="BM174" s="196" t="s">
        <v>1883</v>
      </c>
    </row>
    <row r="175" spans="1:65" s="2" customFormat="1" ht="37.9" customHeight="1">
      <c r="A175" s="34"/>
      <c r="B175" s="35"/>
      <c r="C175" s="185" t="s">
        <v>531</v>
      </c>
      <c r="D175" s="185" t="s">
        <v>224</v>
      </c>
      <c r="E175" s="186" t="s">
        <v>1884</v>
      </c>
      <c r="F175" s="187" t="s">
        <v>1885</v>
      </c>
      <c r="G175" s="188" t="s">
        <v>321</v>
      </c>
      <c r="H175" s="189">
        <v>1</v>
      </c>
      <c r="I175" s="190"/>
      <c r="J175" s="191">
        <f t="shared" si="10"/>
        <v>0</v>
      </c>
      <c r="K175" s="187" t="s">
        <v>228</v>
      </c>
      <c r="L175" s="39"/>
      <c r="M175" s="192" t="s">
        <v>1</v>
      </c>
      <c r="N175" s="193" t="s">
        <v>43</v>
      </c>
      <c r="O175" s="71"/>
      <c r="P175" s="194">
        <f t="shared" si="11"/>
        <v>0</v>
      </c>
      <c r="Q175" s="194">
        <v>4.99E-2</v>
      </c>
      <c r="R175" s="194">
        <f t="shared" si="12"/>
        <v>4.99E-2</v>
      </c>
      <c r="S175" s="194">
        <v>0</v>
      </c>
      <c r="T175" s="195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318</v>
      </c>
      <c r="AT175" s="196" t="s">
        <v>224</v>
      </c>
      <c r="AU175" s="196" t="s">
        <v>85</v>
      </c>
      <c r="AY175" s="17" t="s">
        <v>223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7" t="s">
        <v>85</v>
      </c>
      <c r="BK175" s="197">
        <f t="shared" si="19"/>
        <v>0</v>
      </c>
      <c r="BL175" s="17" t="s">
        <v>318</v>
      </c>
      <c r="BM175" s="196" t="s">
        <v>1886</v>
      </c>
    </row>
    <row r="176" spans="1:65" s="2" customFormat="1" ht="37.9" customHeight="1">
      <c r="A176" s="34"/>
      <c r="B176" s="35"/>
      <c r="C176" s="185" t="s">
        <v>536</v>
      </c>
      <c r="D176" s="185" t="s">
        <v>224</v>
      </c>
      <c r="E176" s="186" t="s">
        <v>1887</v>
      </c>
      <c r="F176" s="187" t="s">
        <v>1888</v>
      </c>
      <c r="G176" s="188" t="s">
        <v>321</v>
      </c>
      <c r="H176" s="189">
        <v>1</v>
      </c>
      <c r="I176" s="190"/>
      <c r="J176" s="191">
        <f t="shared" si="10"/>
        <v>0</v>
      </c>
      <c r="K176" s="187" t="s">
        <v>228</v>
      </c>
      <c r="L176" s="39"/>
      <c r="M176" s="192" t="s">
        <v>1</v>
      </c>
      <c r="N176" s="193" t="s">
        <v>43</v>
      </c>
      <c r="O176" s="71"/>
      <c r="P176" s="194">
        <f t="shared" si="11"/>
        <v>0</v>
      </c>
      <c r="Q176" s="194">
        <v>8.1699999999999995E-2</v>
      </c>
      <c r="R176" s="194">
        <f t="shared" si="12"/>
        <v>8.1699999999999995E-2</v>
      </c>
      <c r="S176" s="194">
        <v>0</v>
      </c>
      <c r="T176" s="195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318</v>
      </c>
      <c r="AT176" s="196" t="s">
        <v>224</v>
      </c>
      <c r="AU176" s="196" t="s">
        <v>85</v>
      </c>
      <c r="AY176" s="17" t="s">
        <v>223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7" t="s">
        <v>85</v>
      </c>
      <c r="BK176" s="197">
        <f t="shared" si="19"/>
        <v>0</v>
      </c>
      <c r="BL176" s="17" t="s">
        <v>318</v>
      </c>
      <c r="BM176" s="196" t="s">
        <v>1889</v>
      </c>
    </row>
    <row r="177" spans="1:65" s="2" customFormat="1" ht="24.2" customHeight="1">
      <c r="A177" s="34"/>
      <c r="B177" s="35"/>
      <c r="C177" s="185" t="s">
        <v>541</v>
      </c>
      <c r="D177" s="185" t="s">
        <v>224</v>
      </c>
      <c r="E177" s="186" t="s">
        <v>1890</v>
      </c>
      <c r="F177" s="187" t="s">
        <v>1891</v>
      </c>
      <c r="G177" s="188" t="s">
        <v>874</v>
      </c>
      <c r="H177" s="256"/>
      <c r="I177" s="190"/>
      <c r="J177" s="191">
        <f t="shared" si="10"/>
        <v>0</v>
      </c>
      <c r="K177" s="187" t="s">
        <v>228</v>
      </c>
      <c r="L177" s="39"/>
      <c r="M177" s="192" t="s">
        <v>1</v>
      </c>
      <c r="N177" s="193" t="s">
        <v>43</v>
      </c>
      <c r="O177" s="71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318</v>
      </c>
      <c r="AT177" s="196" t="s">
        <v>224</v>
      </c>
      <c r="AU177" s="196" t="s">
        <v>85</v>
      </c>
      <c r="AY177" s="17" t="s">
        <v>223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7" t="s">
        <v>85</v>
      </c>
      <c r="BK177" s="197">
        <f t="shared" si="19"/>
        <v>0</v>
      </c>
      <c r="BL177" s="17" t="s">
        <v>318</v>
      </c>
      <c r="BM177" s="196" t="s">
        <v>1892</v>
      </c>
    </row>
    <row r="178" spans="1:65" s="11" customFormat="1" ht="25.9" customHeight="1">
      <c r="B178" s="171"/>
      <c r="C178" s="172"/>
      <c r="D178" s="173" t="s">
        <v>77</v>
      </c>
      <c r="E178" s="174" t="s">
        <v>1748</v>
      </c>
      <c r="F178" s="174" t="s">
        <v>1749</v>
      </c>
      <c r="G178" s="172"/>
      <c r="H178" s="172"/>
      <c r="I178" s="175"/>
      <c r="J178" s="176">
        <f>BK178</f>
        <v>0</v>
      </c>
      <c r="K178" s="172"/>
      <c r="L178" s="177"/>
      <c r="M178" s="178"/>
      <c r="N178" s="179"/>
      <c r="O178" s="179"/>
      <c r="P178" s="180">
        <f>P179</f>
        <v>0</v>
      </c>
      <c r="Q178" s="179"/>
      <c r="R178" s="180">
        <f>R179</f>
        <v>0</v>
      </c>
      <c r="S178" s="179"/>
      <c r="T178" s="181">
        <f>T179</f>
        <v>0</v>
      </c>
      <c r="AR178" s="182" t="s">
        <v>229</v>
      </c>
      <c r="AT178" s="183" t="s">
        <v>77</v>
      </c>
      <c r="AU178" s="183" t="s">
        <v>78</v>
      </c>
      <c r="AY178" s="182" t="s">
        <v>223</v>
      </c>
      <c r="BK178" s="184">
        <f>BK179</f>
        <v>0</v>
      </c>
    </row>
    <row r="179" spans="1:65" s="2" customFormat="1" ht="37.9" customHeight="1">
      <c r="A179" s="34"/>
      <c r="B179" s="35"/>
      <c r="C179" s="185" t="s">
        <v>557</v>
      </c>
      <c r="D179" s="185" t="s">
        <v>224</v>
      </c>
      <c r="E179" s="186" t="s">
        <v>1893</v>
      </c>
      <c r="F179" s="187" t="s">
        <v>1894</v>
      </c>
      <c r="G179" s="188" t="s">
        <v>1752</v>
      </c>
      <c r="H179" s="189">
        <v>1</v>
      </c>
      <c r="I179" s="190"/>
      <c r="J179" s="191">
        <f>ROUND(I179*H179,2)</f>
        <v>0</v>
      </c>
      <c r="K179" s="187" t="s">
        <v>485</v>
      </c>
      <c r="L179" s="39"/>
      <c r="M179" s="260" t="s">
        <v>1</v>
      </c>
      <c r="N179" s="261" t="s">
        <v>43</v>
      </c>
      <c r="O179" s="262"/>
      <c r="P179" s="263">
        <f>O179*H179</f>
        <v>0</v>
      </c>
      <c r="Q179" s="263">
        <v>0</v>
      </c>
      <c r="R179" s="263">
        <f>Q179*H179</f>
        <v>0</v>
      </c>
      <c r="S179" s="263">
        <v>0</v>
      </c>
      <c r="T179" s="26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229</v>
      </c>
      <c r="AT179" s="196" t="s">
        <v>224</v>
      </c>
      <c r="AU179" s="196" t="s">
        <v>85</v>
      </c>
      <c r="AY179" s="17" t="s">
        <v>223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85</v>
      </c>
      <c r="BK179" s="197">
        <f>ROUND(I179*H179,2)</f>
        <v>0</v>
      </c>
      <c r="BL179" s="17" t="s">
        <v>229</v>
      </c>
      <c r="BM179" s="196" t="s">
        <v>1895</v>
      </c>
    </row>
    <row r="180" spans="1:65" s="2" customFormat="1" ht="6.95" customHeight="1">
      <c r="A180" s="34"/>
      <c r="B180" s="54"/>
      <c r="C180" s="55"/>
      <c r="D180" s="55"/>
      <c r="E180" s="55"/>
      <c r="F180" s="55"/>
      <c r="G180" s="55"/>
      <c r="H180" s="55"/>
      <c r="I180" s="55"/>
      <c r="J180" s="55"/>
      <c r="K180" s="55"/>
      <c r="L180" s="39"/>
      <c r="M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</row>
  </sheetData>
  <sheetProtection algorithmName="SHA-512" hashValue="geJ3fVck9uFl4HcUNWEvv2vUg0DltAi4CCa/rxDRwWqZbCTGuvKbNbiKhm8VyQEgYrowN9keHsRqQ5Po9K1wYw==" saltValue="GO5oPE/jQGbc91m5yn6BupTVgvNL27A37prbWoC/pH5mUo2g5EmbuN+1IFdT3lcd2sYjqNxjQ4+5Juq2tZLmCA==" spinCount="100000" sheet="1" objects="1" scenarios="1" formatColumns="0" formatRows="0" autoFilter="0"/>
  <autoFilter ref="C129:K179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105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>
      <c r="B8" s="20"/>
      <c r="D8" s="120" t="s">
        <v>160</v>
      </c>
      <c r="L8" s="20"/>
    </row>
    <row r="9" spans="1:46" s="1" customFormat="1" ht="16.5" customHeight="1">
      <c r="B9" s="20"/>
      <c r="E9" s="331" t="s">
        <v>164</v>
      </c>
      <c r="F9" s="312"/>
      <c r="G9" s="312"/>
      <c r="H9" s="312"/>
      <c r="L9" s="20"/>
    </row>
    <row r="10" spans="1:46" s="1" customFormat="1" ht="12" customHeight="1">
      <c r="B10" s="20"/>
      <c r="D10" s="120" t="s">
        <v>168</v>
      </c>
      <c r="L10" s="20"/>
    </row>
    <row r="11" spans="1:46" s="2" customFormat="1" ht="16.5" customHeight="1">
      <c r="A11" s="34"/>
      <c r="B11" s="39"/>
      <c r="C11" s="34"/>
      <c r="D11" s="34"/>
      <c r="E11" s="333" t="s">
        <v>172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35" t="s">
        <v>1896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35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36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ROUND((SUM(BE127:BE167)),  2)</f>
        <v>0</v>
      </c>
      <c r="G37" s="34"/>
      <c r="H37" s="34"/>
      <c r="I37" s="131">
        <v>0.21</v>
      </c>
      <c r="J37" s="130">
        <f>ROUND(((SUM(BE127:BE167))*I37),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ROUND((SUM(BF127:BF167)),  2)</f>
        <v>0</v>
      </c>
      <c r="G38" s="34"/>
      <c r="H38" s="34"/>
      <c r="I38" s="131">
        <v>0.15</v>
      </c>
      <c r="J38" s="130">
        <f>ROUND(((SUM(BF127:BF167))*I38),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ROUND((SUM(BG127:BG167)),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ROUND((SUM(BH127:BH167)),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ROUND((SUM(BI127:BI167)),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172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04 - SO 01 - VZDUCHOTECHNICKÁ ZAŘÍZENÍ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Ladislav Pekárek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1533</v>
      </c>
      <c r="E101" s="157"/>
      <c r="F101" s="157"/>
      <c r="G101" s="157"/>
      <c r="H101" s="157"/>
      <c r="I101" s="157"/>
      <c r="J101" s="158">
        <f>J128</f>
        <v>0</v>
      </c>
      <c r="K101" s="155"/>
      <c r="L101" s="159"/>
    </row>
    <row r="102" spans="1:47" s="9" customFormat="1" ht="24.95" customHeight="1">
      <c r="B102" s="154"/>
      <c r="C102" s="155"/>
      <c r="D102" s="156" t="s">
        <v>1757</v>
      </c>
      <c r="E102" s="157"/>
      <c r="F102" s="157"/>
      <c r="G102" s="157"/>
      <c r="H102" s="157"/>
      <c r="I102" s="157"/>
      <c r="J102" s="158">
        <f>J135</f>
        <v>0</v>
      </c>
      <c r="K102" s="155"/>
      <c r="L102" s="159"/>
    </row>
    <row r="103" spans="1:47" s="9" customFormat="1" ht="24.95" customHeight="1">
      <c r="B103" s="154"/>
      <c r="C103" s="155"/>
      <c r="D103" s="156" t="s">
        <v>1897</v>
      </c>
      <c r="E103" s="157"/>
      <c r="F103" s="157"/>
      <c r="G103" s="157"/>
      <c r="H103" s="157"/>
      <c r="I103" s="157"/>
      <c r="J103" s="158">
        <f>J148</f>
        <v>0</v>
      </c>
      <c r="K103" s="155"/>
      <c r="L103" s="159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209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17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6.5" customHeight="1">
      <c r="A113" s="34"/>
      <c r="B113" s="35"/>
      <c r="C113" s="36"/>
      <c r="D113" s="36"/>
      <c r="E113" s="339" t="str">
        <f>E7</f>
        <v>Hodonín, budova TO - zlepšení sociálního zázemí - I. etapa projekt</v>
      </c>
      <c r="F113" s="340"/>
      <c r="G113" s="340"/>
      <c r="H113" s="340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160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3" s="1" customFormat="1" ht="16.5" customHeight="1">
      <c r="B115" s="21"/>
      <c r="C115" s="22"/>
      <c r="D115" s="22"/>
      <c r="E115" s="339" t="s">
        <v>164</v>
      </c>
      <c r="F115" s="297"/>
      <c r="G115" s="297"/>
      <c r="H115" s="297"/>
      <c r="I115" s="22"/>
      <c r="J115" s="22"/>
      <c r="K115" s="22"/>
      <c r="L115" s="20"/>
    </row>
    <row r="116" spans="1:63" s="1" customFormat="1" ht="12" customHeight="1">
      <c r="B116" s="21"/>
      <c r="C116" s="29" t="s">
        <v>168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41" t="s">
        <v>172</v>
      </c>
      <c r="F117" s="342"/>
      <c r="G117" s="342"/>
      <c r="H117" s="34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176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90" t="str">
        <f>E13</f>
        <v>04 - SO 01 - VZDUCHOTECHNICKÁ ZAŘÍZENÍ</v>
      </c>
      <c r="F119" s="342"/>
      <c r="G119" s="342"/>
      <c r="H119" s="342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21</v>
      </c>
      <c r="D121" s="36"/>
      <c r="E121" s="36"/>
      <c r="F121" s="27" t="str">
        <f>F16</f>
        <v xml:space="preserve"> </v>
      </c>
      <c r="G121" s="36"/>
      <c r="H121" s="36"/>
      <c r="I121" s="29" t="s">
        <v>23</v>
      </c>
      <c r="J121" s="66" t="str">
        <f>IF(J16="","",J16)</f>
        <v>17. 5. 2022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5.7" customHeight="1">
      <c r="A123" s="34"/>
      <c r="B123" s="35"/>
      <c r="C123" s="29" t="s">
        <v>25</v>
      </c>
      <c r="D123" s="36"/>
      <c r="E123" s="36"/>
      <c r="F123" s="27" t="str">
        <f>E19</f>
        <v>OBLASTNÍ ŘEDITELSTVÍ BRNO</v>
      </c>
      <c r="G123" s="36"/>
      <c r="H123" s="36"/>
      <c r="I123" s="29" t="s">
        <v>31</v>
      </c>
      <c r="J123" s="32" t="str">
        <f>E25</f>
        <v>Dopravní projektování, spol.s r.o.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29</v>
      </c>
      <c r="D124" s="36"/>
      <c r="E124" s="36"/>
      <c r="F124" s="27" t="str">
        <f>IF(E22="","",E22)</f>
        <v>Vyplň údaj</v>
      </c>
      <c r="G124" s="36"/>
      <c r="H124" s="36"/>
      <c r="I124" s="29" t="s">
        <v>34</v>
      </c>
      <c r="J124" s="32" t="str">
        <f>E28</f>
        <v>Ladislav Pekárek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0" customFormat="1" ht="29.25" customHeight="1">
      <c r="A126" s="160"/>
      <c r="B126" s="161"/>
      <c r="C126" s="162" t="s">
        <v>210</v>
      </c>
      <c r="D126" s="163" t="s">
        <v>63</v>
      </c>
      <c r="E126" s="163" t="s">
        <v>59</v>
      </c>
      <c r="F126" s="163" t="s">
        <v>60</v>
      </c>
      <c r="G126" s="163" t="s">
        <v>211</v>
      </c>
      <c r="H126" s="163" t="s">
        <v>212</v>
      </c>
      <c r="I126" s="163" t="s">
        <v>213</v>
      </c>
      <c r="J126" s="163" t="s">
        <v>186</v>
      </c>
      <c r="K126" s="164" t="s">
        <v>214</v>
      </c>
      <c r="L126" s="165"/>
      <c r="M126" s="75" t="s">
        <v>1</v>
      </c>
      <c r="N126" s="76" t="s">
        <v>42</v>
      </c>
      <c r="O126" s="76" t="s">
        <v>215</v>
      </c>
      <c r="P126" s="76" t="s">
        <v>216</v>
      </c>
      <c r="Q126" s="76" t="s">
        <v>217</v>
      </c>
      <c r="R126" s="76" t="s">
        <v>218</v>
      </c>
      <c r="S126" s="76" t="s">
        <v>219</v>
      </c>
      <c r="T126" s="77" t="s">
        <v>220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pans="1:63" s="2" customFormat="1" ht="22.9" customHeight="1">
      <c r="A127" s="34"/>
      <c r="B127" s="35"/>
      <c r="C127" s="82" t="s">
        <v>221</v>
      </c>
      <c r="D127" s="36"/>
      <c r="E127" s="36"/>
      <c r="F127" s="36"/>
      <c r="G127" s="36"/>
      <c r="H127" s="36"/>
      <c r="I127" s="36"/>
      <c r="J127" s="166">
        <f>BK127</f>
        <v>0</v>
      </c>
      <c r="K127" s="36"/>
      <c r="L127" s="39"/>
      <c r="M127" s="78"/>
      <c r="N127" s="167"/>
      <c r="O127" s="79"/>
      <c r="P127" s="168">
        <f>P128+P135+P148</f>
        <v>0</v>
      </c>
      <c r="Q127" s="79"/>
      <c r="R127" s="168">
        <f>R128+R135+R148</f>
        <v>0.1000268</v>
      </c>
      <c r="S127" s="79"/>
      <c r="T127" s="169">
        <f>T128+T135+T148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77</v>
      </c>
      <c r="AU127" s="17" t="s">
        <v>188</v>
      </c>
      <c r="BK127" s="170">
        <f>BK128+BK135+BK148</f>
        <v>0</v>
      </c>
    </row>
    <row r="128" spans="1:63" s="11" customFormat="1" ht="25.9" customHeight="1">
      <c r="B128" s="171"/>
      <c r="C128" s="172"/>
      <c r="D128" s="173" t="s">
        <v>77</v>
      </c>
      <c r="E128" s="174" t="s">
        <v>1608</v>
      </c>
      <c r="F128" s="174" t="s">
        <v>1609</v>
      </c>
      <c r="G128" s="172"/>
      <c r="H128" s="172"/>
      <c r="I128" s="175"/>
      <c r="J128" s="176">
        <f>BK128</f>
        <v>0</v>
      </c>
      <c r="K128" s="172"/>
      <c r="L128" s="177"/>
      <c r="M128" s="178"/>
      <c r="N128" s="179"/>
      <c r="O128" s="179"/>
      <c r="P128" s="180">
        <f>SUM(P129:P134)</f>
        <v>0</v>
      </c>
      <c r="Q128" s="179"/>
      <c r="R128" s="180">
        <f>SUM(R129:R134)</f>
        <v>4.6996200000000002E-2</v>
      </c>
      <c r="S128" s="179"/>
      <c r="T128" s="181">
        <f>SUM(T129:T134)</f>
        <v>0</v>
      </c>
      <c r="AR128" s="182" t="s">
        <v>87</v>
      </c>
      <c r="AT128" s="183" t="s">
        <v>77</v>
      </c>
      <c r="AU128" s="183" t="s">
        <v>78</v>
      </c>
      <c r="AY128" s="182" t="s">
        <v>223</v>
      </c>
      <c r="BK128" s="184">
        <f>SUM(BK129:BK134)</f>
        <v>0</v>
      </c>
    </row>
    <row r="129" spans="1:65" s="2" customFormat="1" ht="24.2" customHeight="1">
      <c r="A129" s="34"/>
      <c r="B129" s="35"/>
      <c r="C129" s="185" t="s">
        <v>85</v>
      </c>
      <c r="D129" s="185" t="s">
        <v>224</v>
      </c>
      <c r="E129" s="186" t="s">
        <v>1898</v>
      </c>
      <c r="F129" s="187" t="s">
        <v>1899</v>
      </c>
      <c r="G129" s="188" t="s">
        <v>142</v>
      </c>
      <c r="H129" s="189">
        <v>56.69</v>
      </c>
      <c r="I129" s="190"/>
      <c r="J129" s="191">
        <f>ROUND(I129*H129,2)</f>
        <v>0</v>
      </c>
      <c r="K129" s="187" t="s">
        <v>228</v>
      </c>
      <c r="L129" s="39"/>
      <c r="M129" s="192" t="s">
        <v>1</v>
      </c>
      <c r="N129" s="193" t="s">
        <v>43</v>
      </c>
      <c r="O129" s="71"/>
      <c r="P129" s="194">
        <f>O129*H129</f>
        <v>0</v>
      </c>
      <c r="Q129" s="194">
        <v>4.2999999999999999E-4</v>
      </c>
      <c r="R129" s="194">
        <f>Q129*H129</f>
        <v>2.4376699999999998E-2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318</v>
      </c>
      <c r="AT129" s="196" t="s">
        <v>224</v>
      </c>
      <c r="AU129" s="196" t="s">
        <v>85</v>
      </c>
      <c r="AY129" s="17" t="s">
        <v>223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85</v>
      </c>
      <c r="BK129" s="197">
        <f>ROUND(I129*H129,2)</f>
        <v>0</v>
      </c>
      <c r="BL129" s="17" t="s">
        <v>318</v>
      </c>
      <c r="BM129" s="196" t="s">
        <v>1900</v>
      </c>
    </row>
    <row r="130" spans="1:65" s="12" customFormat="1" ht="11.25">
      <c r="B130" s="198"/>
      <c r="C130" s="199"/>
      <c r="D130" s="200" t="s">
        <v>231</v>
      </c>
      <c r="E130" s="201" t="s">
        <v>1</v>
      </c>
      <c r="F130" s="202" t="s">
        <v>1074</v>
      </c>
      <c r="G130" s="199"/>
      <c r="H130" s="201" t="s">
        <v>1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231</v>
      </c>
      <c r="AU130" s="208" t="s">
        <v>85</v>
      </c>
      <c r="AV130" s="12" t="s">
        <v>85</v>
      </c>
      <c r="AW130" s="12" t="s">
        <v>33</v>
      </c>
      <c r="AX130" s="12" t="s">
        <v>78</v>
      </c>
      <c r="AY130" s="208" t="s">
        <v>223</v>
      </c>
    </row>
    <row r="131" spans="1:65" s="13" customFormat="1" ht="11.25">
      <c r="B131" s="209"/>
      <c r="C131" s="210"/>
      <c r="D131" s="200" t="s">
        <v>231</v>
      </c>
      <c r="E131" s="211" t="s">
        <v>1</v>
      </c>
      <c r="F131" s="212" t="s">
        <v>1901</v>
      </c>
      <c r="G131" s="210"/>
      <c r="H131" s="213">
        <v>56.69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231</v>
      </c>
      <c r="AU131" s="219" t="s">
        <v>85</v>
      </c>
      <c r="AV131" s="13" t="s">
        <v>87</v>
      </c>
      <c r="AW131" s="13" t="s">
        <v>33</v>
      </c>
      <c r="AX131" s="13" t="s">
        <v>85</v>
      </c>
      <c r="AY131" s="219" t="s">
        <v>223</v>
      </c>
    </row>
    <row r="132" spans="1:65" s="2" customFormat="1" ht="16.5" customHeight="1">
      <c r="A132" s="34"/>
      <c r="B132" s="35"/>
      <c r="C132" s="231" t="s">
        <v>87</v>
      </c>
      <c r="D132" s="231" t="s">
        <v>268</v>
      </c>
      <c r="E132" s="232" t="s">
        <v>1902</v>
      </c>
      <c r="F132" s="233" t="s">
        <v>1903</v>
      </c>
      <c r="G132" s="234" t="s">
        <v>142</v>
      </c>
      <c r="H132" s="235">
        <v>59.524999999999999</v>
      </c>
      <c r="I132" s="236"/>
      <c r="J132" s="237">
        <f>ROUND(I132*H132,2)</f>
        <v>0</v>
      </c>
      <c r="K132" s="233" t="s">
        <v>228</v>
      </c>
      <c r="L132" s="238"/>
      <c r="M132" s="239" t="s">
        <v>1</v>
      </c>
      <c r="N132" s="240" t="s">
        <v>43</v>
      </c>
      <c r="O132" s="71"/>
      <c r="P132" s="194">
        <f>O132*H132</f>
        <v>0</v>
      </c>
      <c r="Q132" s="194">
        <v>3.8000000000000002E-4</v>
      </c>
      <c r="R132" s="194">
        <f>Q132*H132</f>
        <v>2.2619500000000001E-2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482</v>
      </c>
      <c r="AT132" s="196" t="s">
        <v>268</v>
      </c>
      <c r="AU132" s="196" t="s">
        <v>85</v>
      </c>
      <c r="AY132" s="17" t="s">
        <v>223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85</v>
      </c>
      <c r="BK132" s="197">
        <f>ROUND(I132*H132,2)</f>
        <v>0</v>
      </c>
      <c r="BL132" s="17" t="s">
        <v>318</v>
      </c>
      <c r="BM132" s="196" t="s">
        <v>1904</v>
      </c>
    </row>
    <row r="133" spans="1:65" s="13" customFormat="1" ht="11.25">
      <c r="B133" s="209"/>
      <c r="C133" s="210"/>
      <c r="D133" s="200" t="s">
        <v>231</v>
      </c>
      <c r="E133" s="210"/>
      <c r="F133" s="212" t="s">
        <v>1905</v>
      </c>
      <c r="G133" s="210"/>
      <c r="H133" s="213">
        <v>59.524999999999999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231</v>
      </c>
      <c r="AU133" s="219" t="s">
        <v>85</v>
      </c>
      <c r="AV133" s="13" t="s">
        <v>87</v>
      </c>
      <c r="AW133" s="13" t="s">
        <v>4</v>
      </c>
      <c r="AX133" s="13" t="s">
        <v>85</v>
      </c>
      <c r="AY133" s="219" t="s">
        <v>223</v>
      </c>
    </row>
    <row r="134" spans="1:65" s="2" customFormat="1" ht="24.2" customHeight="1">
      <c r="A134" s="34"/>
      <c r="B134" s="35"/>
      <c r="C134" s="185" t="s">
        <v>95</v>
      </c>
      <c r="D134" s="185" t="s">
        <v>224</v>
      </c>
      <c r="E134" s="186" t="s">
        <v>1657</v>
      </c>
      <c r="F134" s="187" t="s">
        <v>1658</v>
      </c>
      <c r="G134" s="188" t="s">
        <v>874</v>
      </c>
      <c r="H134" s="256"/>
      <c r="I134" s="190"/>
      <c r="J134" s="191">
        <f>ROUND(I134*H134,2)</f>
        <v>0</v>
      </c>
      <c r="K134" s="187" t="s">
        <v>228</v>
      </c>
      <c r="L134" s="39"/>
      <c r="M134" s="192" t="s">
        <v>1</v>
      </c>
      <c r="N134" s="193" t="s">
        <v>43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318</v>
      </c>
      <c r="AT134" s="196" t="s">
        <v>224</v>
      </c>
      <c r="AU134" s="196" t="s">
        <v>85</v>
      </c>
      <c r="AY134" s="17" t="s">
        <v>223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85</v>
      </c>
      <c r="BK134" s="197">
        <f>ROUND(I134*H134,2)</f>
        <v>0</v>
      </c>
      <c r="BL134" s="17" t="s">
        <v>318</v>
      </c>
      <c r="BM134" s="196" t="s">
        <v>1906</v>
      </c>
    </row>
    <row r="135" spans="1:65" s="11" customFormat="1" ht="25.9" customHeight="1">
      <c r="B135" s="171"/>
      <c r="C135" s="172"/>
      <c r="D135" s="173" t="s">
        <v>77</v>
      </c>
      <c r="E135" s="174" t="s">
        <v>1787</v>
      </c>
      <c r="F135" s="174" t="s">
        <v>1788</v>
      </c>
      <c r="G135" s="172"/>
      <c r="H135" s="172"/>
      <c r="I135" s="175"/>
      <c r="J135" s="176">
        <f>BK135</f>
        <v>0</v>
      </c>
      <c r="K135" s="172"/>
      <c r="L135" s="177"/>
      <c r="M135" s="178"/>
      <c r="N135" s="179"/>
      <c r="O135" s="179"/>
      <c r="P135" s="180">
        <f>SUM(P136:P147)</f>
        <v>0</v>
      </c>
      <c r="Q135" s="179"/>
      <c r="R135" s="180">
        <f>SUM(R136:R147)</f>
        <v>4.2254E-2</v>
      </c>
      <c r="S135" s="179"/>
      <c r="T135" s="181">
        <f>SUM(T136:T147)</f>
        <v>0</v>
      </c>
      <c r="AR135" s="182" t="s">
        <v>87</v>
      </c>
      <c r="AT135" s="183" t="s">
        <v>77</v>
      </c>
      <c r="AU135" s="183" t="s">
        <v>78</v>
      </c>
      <c r="AY135" s="182" t="s">
        <v>223</v>
      </c>
      <c r="BK135" s="184">
        <f>SUM(BK136:BK147)</f>
        <v>0</v>
      </c>
    </row>
    <row r="136" spans="1:65" s="2" customFormat="1" ht="24.2" customHeight="1">
      <c r="A136" s="34"/>
      <c r="B136" s="35"/>
      <c r="C136" s="185" t="s">
        <v>229</v>
      </c>
      <c r="D136" s="185" t="s">
        <v>224</v>
      </c>
      <c r="E136" s="186" t="s">
        <v>1907</v>
      </c>
      <c r="F136" s="187" t="s">
        <v>1908</v>
      </c>
      <c r="G136" s="188" t="s">
        <v>142</v>
      </c>
      <c r="H136" s="189">
        <v>114.2</v>
      </c>
      <c r="I136" s="190"/>
      <c r="J136" s="191">
        <f>ROUND(I136*H136,2)</f>
        <v>0</v>
      </c>
      <c r="K136" s="187" t="s">
        <v>228</v>
      </c>
      <c r="L136" s="39"/>
      <c r="M136" s="192" t="s">
        <v>1</v>
      </c>
      <c r="N136" s="193" t="s">
        <v>43</v>
      </c>
      <c r="O136" s="71"/>
      <c r="P136" s="194">
        <f>O136*H136</f>
        <v>0</v>
      </c>
      <c r="Q136" s="194">
        <v>3.6999999999999999E-4</v>
      </c>
      <c r="R136" s="194">
        <f>Q136*H136</f>
        <v>4.2254E-2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318</v>
      </c>
      <c r="AT136" s="196" t="s">
        <v>224</v>
      </c>
      <c r="AU136" s="196" t="s">
        <v>85</v>
      </c>
      <c r="AY136" s="17" t="s">
        <v>223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85</v>
      </c>
      <c r="BK136" s="197">
        <f>ROUND(I136*H136,2)</f>
        <v>0</v>
      </c>
      <c r="BL136" s="17" t="s">
        <v>318</v>
      </c>
      <c r="BM136" s="196" t="s">
        <v>1909</v>
      </c>
    </row>
    <row r="137" spans="1:65" s="12" customFormat="1" ht="11.25">
      <c r="B137" s="198"/>
      <c r="C137" s="199"/>
      <c r="D137" s="200" t="s">
        <v>231</v>
      </c>
      <c r="E137" s="201" t="s">
        <v>1</v>
      </c>
      <c r="F137" s="202" t="s">
        <v>1074</v>
      </c>
      <c r="G137" s="199"/>
      <c r="H137" s="201" t="s">
        <v>1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231</v>
      </c>
      <c r="AU137" s="208" t="s">
        <v>85</v>
      </c>
      <c r="AV137" s="12" t="s">
        <v>85</v>
      </c>
      <c r="AW137" s="12" t="s">
        <v>33</v>
      </c>
      <c r="AX137" s="12" t="s">
        <v>78</v>
      </c>
      <c r="AY137" s="208" t="s">
        <v>223</v>
      </c>
    </row>
    <row r="138" spans="1:65" s="13" customFormat="1" ht="11.25">
      <c r="B138" s="209"/>
      <c r="C138" s="210"/>
      <c r="D138" s="200" t="s">
        <v>231</v>
      </c>
      <c r="E138" s="211" t="s">
        <v>1</v>
      </c>
      <c r="F138" s="212" t="s">
        <v>1910</v>
      </c>
      <c r="G138" s="210"/>
      <c r="H138" s="213">
        <v>22.02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231</v>
      </c>
      <c r="AU138" s="219" t="s">
        <v>85</v>
      </c>
      <c r="AV138" s="13" t="s">
        <v>87</v>
      </c>
      <c r="AW138" s="13" t="s">
        <v>33</v>
      </c>
      <c r="AX138" s="13" t="s">
        <v>78</v>
      </c>
      <c r="AY138" s="219" t="s">
        <v>223</v>
      </c>
    </row>
    <row r="139" spans="1:65" s="13" customFormat="1" ht="11.25">
      <c r="B139" s="209"/>
      <c r="C139" s="210"/>
      <c r="D139" s="200" t="s">
        <v>231</v>
      </c>
      <c r="E139" s="211" t="s">
        <v>1</v>
      </c>
      <c r="F139" s="212" t="s">
        <v>1911</v>
      </c>
      <c r="G139" s="210"/>
      <c r="H139" s="213">
        <v>4.8600000000000003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231</v>
      </c>
      <c r="AU139" s="219" t="s">
        <v>85</v>
      </c>
      <c r="AV139" s="13" t="s">
        <v>87</v>
      </c>
      <c r="AW139" s="13" t="s">
        <v>33</v>
      </c>
      <c r="AX139" s="13" t="s">
        <v>78</v>
      </c>
      <c r="AY139" s="219" t="s">
        <v>223</v>
      </c>
    </row>
    <row r="140" spans="1:65" s="13" customFormat="1" ht="11.25">
      <c r="B140" s="209"/>
      <c r="C140" s="210"/>
      <c r="D140" s="200" t="s">
        <v>231</v>
      </c>
      <c r="E140" s="211" t="s">
        <v>1</v>
      </c>
      <c r="F140" s="212" t="s">
        <v>1912</v>
      </c>
      <c r="G140" s="210"/>
      <c r="H140" s="213">
        <v>15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231</v>
      </c>
      <c r="AU140" s="219" t="s">
        <v>85</v>
      </c>
      <c r="AV140" s="13" t="s">
        <v>87</v>
      </c>
      <c r="AW140" s="13" t="s">
        <v>33</v>
      </c>
      <c r="AX140" s="13" t="s">
        <v>78</v>
      </c>
      <c r="AY140" s="219" t="s">
        <v>223</v>
      </c>
    </row>
    <row r="141" spans="1:65" s="13" customFormat="1" ht="11.25">
      <c r="B141" s="209"/>
      <c r="C141" s="210"/>
      <c r="D141" s="200" t="s">
        <v>231</v>
      </c>
      <c r="E141" s="211" t="s">
        <v>1</v>
      </c>
      <c r="F141" s="212" t="s">
        <v>1913</v>
      </c>
      <c r="G141" s="210"/>
      <c r="H141" s="213">
        <v>6.46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231</v>
      </c>
      <c r="AU141" s="219" t="s">
        <v>85</v>
      </c>
      <c r="AV141" s="13" t="s">
        <v>87</v>
      </c>
      <c r="AW141" s="13" t="s">
        <v>33</v>
      </c>
      <c r="AX141" s="13" t="s">
        <v>78</v>
      </c>
      <c r="AY141" s="219" t="s">
        <v>223</v>
      </c>
    </row>
    <row r="142" spans="1:65" s="13" customFormat="1" ht="11.25">
      <c r="B142" s="209"/>
      <c r="C142" s="210"/>
      <c r="D142" s="200" t="s">
        <v>231</v>
      </c>
      <c r="E142" s="211" t="s">
        <v>1</v>
      </c>
      <c r="F142" s="212" t="s">
        <v>1914</v>
      </c>
      <c r="G142" s="210"/>
      <c r="H142" s="213">
        <v>24.54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231</v>
      </c>
      <c r="AU142" s="219" t="s">
        <v>85</v>
      </c>
      <c r="AV142" s="13" t="s">
        <v>87</v>
      </c>
      <c r="AW142" s="13" t="s">
        <v>33</v>
      </c>
      <c r="AX142" s="13" t="s">
        <v>78</v>
      </c>
      <c r="AY142" s="219" t="s">
        <v>223</v>
      </c>
    </row>
    <row r="143" spans="1:65" s="13" customFormat="1" ht="11.25">
      <c r="B143" s="209"/>
      <c r="C143" s="210"/>
      <c r="D143" s="200" t="s">
        <v>231</v>
      </c>
      <c r="E143" s="211" t="s">
        <v>1</v>
      </c>
      <c r="F143" s="212" t="s">
        <v>1915</v>
      </c>
      <c r="G143" s="210"/>
      <c r="H143" s="213">
        <v>26.06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231</v>
      </c>
      <c r="AU143" s="219" t="s">
        <v>85</v>
      </c>
      <c r="AV143" s="13" t="s">
        <v>87</v>
      </c>
      <c r="AW143" s="13" t="s">
        <v>33</v>
      </c>
      <c r="AX143" s="13" t="s">
        <v>78</v>
      </c>
      <c r="AY143" s="219" t="s">
        <v>223</v>
      </c>
    </row>
    <row r="144" spans="1:65" s="13" customFormat="1" ht="11.25">
      <c r="B144" s="209"/>
      <c r="C144" s="210"/>
      <c r="D144" s="200" t="s">
        <v>231</v>
      </c>
      <c r="E144" s="211" t="s">
        <v>1</v>
      </c>
      <c r="F144" s="212" t="s">
        <v>1916</v>
      </c>
      <c r="G144" s="210"/>
      <c r="H144" s="213">
        <v>15.26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231</v>
      </c>
      <c r="AU144" s="219" t="s">
        <v>85</v>
      </c>
      <c r="AV144" s="13" t="s">
        <v>87</v>
      </c>
      <c r="AW144" s="13" t="s">
        <v>33</v>
      </c>
      <c r="AX144" s="13" t="s">
        <v>78</v>
      </c>
      <c r="AY144" s="219" t="s">
        <v>223</v>
      </c>
    </row>
    <row r="145" spans="1:65" s="14" customFormat="1" ht="11.25">
      <c r="B145" s="220"/>
      <c r="C145" s="221"/>
      <c r="D145" s="200" t="s">
        <v>231</v>
      </c>
      <c r="E145" s="222" t="s">
        <v>1</v>
      </c>
      <c r="F145" s="223" t="s">
        <v>237</v>
      </c>
      <c r="G145" s="221"/>
      <c r="H145" s="224">
        <v>114.2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231</v>
      </c>
      <c r="AU145" s="230" t="s">
        <v>85</v>
      </c>
      <c r="AV145" s="14" t="s">
        <v>229</v>
      </c>
      <c r="AW145" s="14" t="s">
        <v>33</v>
      </c>
      <c r="AX145" s="14" t="s">
        <v>85</v>
      </c>
      <c r="AY145" s="230" t="s">
        <v>223</v>
      </c>
    </row>
    <row r="146" spans="1:65" s="2" customFormat="1" ht="16.5" customHeight="1">
      <c r="A146" s="34"/>
      <c r="B146" s="35"/>
      <c r="C146" s="185" t="s">
        <v>250</v>
      </c>
      <c r="D146" s="185" t="s">
        <v>224</v>
      </c>
      <c r="E146" s="186" t="s">
        <v>1807</v>
      </c>
      <c r="F146" s="187" t="s">
        <v>1808</v>
      </c>
      <c r="G146" s="188" t="s">
        <v>142</v>
      </c>
      <c r="H146" s="189">
        <v>140.19999999999999</v>
      </c>
      <c r="I146" s="190"/>
      <c r="J146" s="191">
        <f>ROUND(I146*H146,2)</f>
        <v>0</v>
      </c>
      <c r="K146" s="187" t="s">
        <v>228</v>
      </c>
      <c r="L146" s="39"/>
      <c r="M146" s="192" t="s">
        <v>1</v>
      </c>
      <c r="N146" s="193" t="s">
        <v>43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318</v>
      </c>
      <c r="AT146" s="196" t="s">
        <v>224</v>
      </c>
      <c r="AU146" s="196" t="s">
        <v>85</v>
      </c>
      <c r="AY146" s="17" t="s">
        <v>223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85</v>
      </c>
      <c r="BK146" s="197">
        <f>ROUND(I146*H146,2)</f>
        <v>0</v>
      </c>
      <c r="BL146" s="17" t="s">
        <v>318</v>
      </c>
      <c r="BM146" s="196" t="s">
        <v>1917</v>
      </c>
    </row>
    <row r="147" spans="1:65" s="2" customFormat="1" ht="24.2" customHeight="1">
      <c r="A147" s="34"/>
      <c r="B147" s="35"/>
      <c r="C147" s="185" t="s">
        <v>255</v>
      </c>
      <c r="D147" s="185" t="s">
        <v>224</v>
      </c>
      <c r="E147" s="186" t="s">
        <v>1825</v>
      </c>
      <c r="F147" s="187" t="s">
        <v>1826</v>
      </c>
      <c r="G147" s="188" t="s">
        <v>874</v>
      </c>
      <c r="H147" s="256"/>
      <c r="I147" s="190"/>
      <c r="J147" s="191">
        <f>ROUND(I147*H147,2)</f>
        <v>0</v>
      </c>
      <c r="K147" s="187" t="s">
        <v>228</v>
      </c>
      <c r="L147" s="39"/>
      <c r="M147" s="192" t="s">
        <v>1</v>
      </c>
      <c r="N147" s="193" t="s">
        <v>43</v>
      </c>
      <c r="O147" s="71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318</v>
      </c>
      <c r="AT147" s="196" t="s">
        <v>224</v>
      </c>
      <c r="AU147" s="196" t="s">
        <v>85</v>
      </c>
      <c r="AY147" s="17" t="s">
        <v>223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85</v>
      </c>
      <c r="BK147" s="197">
        <f>ROUND(I147*H147,2)</f>
        <v>0</v>
      </c>
      <c r="BL147" s="17" t="s">
        <v>318</v>
      </c>
      <c r="BM147" s="196" t="s">
        <v>1918</v>
      </c>
    </row>
    <row r="148" spans="1:65" s="11" customFormat="1" ht="25.9" customHeight="1">
      <c r="B148" s="171"/>
      <c r="C148" s="172"/>
      <c r="D148" s="173" t="s">
        <v>77</v>
      </c>
      <c r="E148" s="174" t="s">
        <v>1919</v>
      </c>
      <c r="F148" s="174" t="s">
        <v>1920</v>
      </c>
      <c r="G148" s="172"/>
      <c r="H148" s="172"/>
      <c r="I148" s="175"/>
      <c r="J148" s="176">
        <f>BK148</f>
        <v>0</v>
      </c>
      <c r="K148" s="172"/>
      <c r="L148" s="177"/>
      <c r="M148" s="178"/>
      <c r="N148" s="179"/>
      <c r="O148" s="179"/>
      <c r="P148" s="180">
        <f>SUM(P149:P167)</f>
        <v>0</v>
      </c>
      <c r="Q148" s="179"/>
      <c r="R148" s="180">
        <f>SUM(R149:R167)</f>
        <v>1.0776600000000001E-2</v>
      </c>
      <c r="S148" s="179"/>
      <c r="T148" s="181">
        <f>SUM(T149:T167)</f>
        <v>0</v>
      </c>
      <c r="AR148" s="182" t="s">
        <v>87</v>
      </c>
      <c r="AT148" s="183" t="s">
        <v>77</v>
      </c>
      <c r="AU148" s="183" t="s">
        <v>78</v>
      </c>
      <c r="AY148" s="182" t="s">
        <v>223</v>
      </c>
      <c r="BK148" s="184">
        <f>SUM(BK149:BK167)</f>
        <v>0</v>
      </c>
    </row>
    <row r="149" spans="1:65" s="2" customFormat="1" ht="21.75" customHeight="1">
      <c r="A149" s="34"/>
      <c r="B149" s="35"/>
      <c r="C149" s="185" t="s">
        <v>259</v>
      </c>
      <c r="D149" s="185" t="s">
        <v>224</v>
      </c>
      <c r="E149" s="186" t="s">
        <v>1921</v>
      </c>
      <c r="F149" s="187" t="s">
        <v>1922</v>
      </c>
      <c r="G149" s="188" t="s">
        <v>321</v>
      </c>
      <c r="H149" s="189">
        <v>2</v>
      </c>
      <c r="I149" s="190"/>
      <c r="J149" s="191">
        <f>ROUND(I149*H149,2)</f>
        <v>0</v>
      </c>
      <c r="K149" s="187" t="s">
        <v>228</v>
      </c>
      <c r="L149" s="39"/>
      <c r="M149" s="192" t="s">
        <v>1</v>
      </c>
      <c r="N149" s="193" t="s">
        <v>43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318</v>
      </c>
      <c r="AT149" s="196" t="s">
        <v>224</v>
      </c>
      <c r="AU149" s="196" t="s">
        <v>85</v>
      </c>
      <c r="AY149" s="17" t="s">
        <v>223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85</v>
      </c>
      <c r="BK149" s="197">
        <f>ROUND(I149*H149,2)</f>
        <v>0</v>
      </c>
      <c r="BL149" s="17" t="s">
        <v>318</v>
      </c>
      <c r="BM149" s="196" t="s">
        <v>1923</v>
      </c>
    </row>
    <row r="150" spans="1:65" s="2" customFormat="1" ht="24.2" customHeight="1">
      <c r="A150" s="34"/>
      <c r="B150" s="35"/>
      <c r="C150" s="231" t="s">
        <v>267</v>
      </c>
      <c r="D150" s="231" t="s">
        <v>268</v>
      </c>
      <c r="E150" s="232" t="s">
        <v>1924</v>
      </c>
      <c r="F150" s="233" t="s">
        <v>1925</v>
      </c>
      <c r="G150" s="234" t="s">
        <v>321</v>
      </c>
      <c r="H150" s="235">
        <v>1</v>
      </c>
      <c r="I150" s="236"/>
      <c r="J150" s="237">
        <f>ROUND(I150*H150,2)</f>
        <v>0</v>
      </c>
      <c r="K150" s="233" t="s">
        <v>485</v>
      </c>
      <c r="L150" s="238"/>
      <c r="M150" s="239" t="s">
        <v>1</v>
      </c>
      <c r="N150" s="240" t="s">
        <v>43</v>
      </c>
      <c r="O150" s="71"/>
      <c r="P150" s="194">
        <f>O150*H150</f>
        <v>0</v>
      </c>
      <c r="Q150" s="194">
        <v>5.0000000000000001E-4</v>
      </c>
      <c r="R150" s="194">
        <f>Q150*H150</f>
        <v>5.0000000000000001E-4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482</v>
      </c>
      <c r="AT150" s="196" t="s">
        <v>268</v>
      </c>
      <c r="AU150" s="196" t="s">
        <v>85</v>
      </c>
      <c r="AY150" s="17" t="s">
        <v>223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85</v>
      </c>
      <c r="BK150" s="197">
        <f>ROUND(I150*H150,2)</f>
        <v>0</v>
      </c>
      <c r="BL150" s="17" t="s">
        <v>318</v>
      </c>
      <c r="BM150" s="196" t="s">
        <v>1926</v>
      </c>
    </row>
    <row r="151" spans="1:65" s="2" customFormat="1" ht="19.5">
      <c r="A151" s="34"/>
      <c r="B151" s="35"/>
      <c r="C151" s="36"/>
      <c r="D151" s="200" t="s">
        <v>337</v>
      </c>
      <c r="E151" s="36"/>
      <c r="F151" s="241" t="s">
        <v>1927</v>
      </c>
      <c r="G151" s="36"/>
      <c r="H151" s="36"/>
      <c r="I151" s="242"/>
      <c r="J151" s="36"/>
      <c r="K151" s="36"/>
      <c r="L151" s="39"/>
      <c r="M151" s="243"/>
      <c r="N151" s="24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337</v>
      </c>
      <c r="AU151" s="17" t="s">
        <v>85</v>
      </c>
    </row>
    <row r="152" spans="1:65" s="2" customFormat="1" ht="24.2" customHeight="1">
      <c r="A152" s="34"/>
      <c r="B152" s="35"/>
      <c r="C152" s="231" t="s">
        <v>272</v>
      </c>
      <c r="D152" s="231" t="s">
        <v>268</v>
      </c>
      <c r="E152" s="232" t="s">
        <v>1928</v>
      </c>
      <c r="F152" s="233" t="s">
        <v>1929</v>
      </c>
      <c r="G152" s="234" t="s">
        <v>321</v>
      </c>
      <c r="H152" s="235">
        <v>1</v>
      </c>
      <c r="I152" s="236"/>
      <c r="J152" s="237">
        <f>ROUND(I152*H152,2)</f>
        <v>0</v>
      </c>
      <c r="K152" s="233" t="s">
        <v>485</v>
      </c>
      <c r="L152" s="238"/>
      <c r="M152" s="239" t="s">
        <v>1</v>
      </c>
      <c r="N152" s="240" t="s">
        <v>43</v>
      </c>
      <c r="O152" s="71"/>
      <c r="P152" s="194">
        <f>O152*H152</f>
        <v>0</v>
      </c>
      <c r="Q152" s="194">
        <v>8.9999999999999998E-4</v>
      </c>
      <c r="R152" s="194">
        <f>Q152*H152</f>
        <v>8.9999999999999998E-4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482</v>
      </c>
      <c r="AT152" s="196" t="s">
        <v>268</v>
      </c>
      <c r="AU152" s="196" t="s">
        <v>85</v>
      </c>
      <c r="AY152" s="17" t="s">
        <v>223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85</v>
      </c>
      <c r="BK152" s="197">
        <f>ROUND(I152*H152,2)</f>
        <v>0</v>
      </c>
      <c r="BL152" s="17" t="s">
        <v>318</v>
      </c>
      <c r="BM152" s="196" t="s">
        <v>1930</v>
      </c>
    </row>
    <row r="153" spans="1:65" s="2" customFormat="1" ht="19.5">
      <c r="A153" s="34"/>
      <c r="B153" s="35"/>
      <c r="C153" s="36"/>
      <c r="D153" s="200" t="s">
        <v>337</v>
      </c>
      <c r="E153" s="36"/>
      <c r="F153" s="241" t="s">
        <v>1927</v>
      </c>
      <c r="G153" s="36"/>
      <c r="H153" s="36"/>
      <c r="I153" s="242"/>
      <c r="J153" s="36"/>
      <c r="K153" s="36"/>
      <c r="L153" s="39"/>
      <c r="M153" s="243"/>
      <c r="N153" s="244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337</v>
      </c>
      <c r="AU153" s="17" t="s">
        <v>85</v>
      </c>
    </row>
    <row r="154" spans="1:65" s="2" customFormat="1" ht="16.5" customHeight="1">
      <c r="A154" s="34"/>
      <c r="B154" s="35"/>
      <c r="C154" s="185" t="s">
        <v>280</v>
      </c>
      <c r="D154" s="185" t="s">
        <v>224</v>
      </c>
      <c r="E154" s="186" t="s">
        <v>1931</v>
      </c>
      <c r="F154" s="187" t="s">
        <v>1932</v>
      </c>
      <c r="G154" s="188" t="s">
        <v>321</v>
      </c>
      <c r="H154" s="189">
        <v>2</v>
      </c>
      <c r="I154" s="190"/>
      <c r="J154" s="191">
        <f>ROUND(I154*H154,2)</f>
        <v>0</v>
      </c>
      <c r="K154" s="187" t="s">
        <v>228</v>
      </c>
      <c r="L154" s="39"/>
      <c r="M154" s="192" t="s">
        <v>1</v>
      </c>
      <c r="N154" s="193" t="s">
        <v>43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318</v>
      </c>
      <c r="AT154" s="196" t="s">
        <v>224</v>
      </c>
      <c r="AU154" s="196" t="s">
        <v>85</v>
      </c>
      <c r="AY154" s="17" t="s">
        <v>223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85</v>
      </c>
      <c r="BK154" s="197">
        <f>ROUND(I154*H154,2)</f>
        <v>0</v>
      </c>
      <c r="BL154" s="17" t="s">
        <v>318</v>
      </c>
      <c r="BM154" s="196" t="s">
        <v>1933</v>
      </c>
    </row>
    <row r="155" spans="1:65" s="2" customFormat="1" ht="16.5" customHeight="1">
      <c r="A155" s="34"/>
      <c r="B155" s="35"/>
      <c r="C155" s="231" t="s">
        <v>285</v>
      </c>
      <c r="D155" s="231" t="s">
        <v>268</v>
      </c>
      <c r="E155" s="232" t="s">
        <v>1934</v>
      </c>
      <c r="F155" s="233" t="s">
        <v>1935</v>
      </c>
      <c r="G155" s="234" t="s">
        <v>321</v>
      </c>
      <c r="H155" s="235">
        <v>2</v>
      </c>
      <c r="I155" s="236"/>
      <c r="J155" s="237">
        <f>ROUND(I155*H155,2)</f>
        <v>0</v>
      </c>
      <c r="K155" s="233" t="s">
        <v>485</v>
      </c>
      <c r="L155" s="238"/>
      <c r="M155" s="239" t="s">
        <v>1</v>
      </c>
      <c r="N155" s="240" t="s">
        <v>43</v>
      </c>
      <c r="O155" s="71"/>
      <c r="P155" s="194">
        <f>O155*H155</f>
        <v>0</v>
      </c>
      <c r="Q155" s="194">
        <v>8.0000000000000007E-5</v>
      </c>
      <c r="R155" s="194">
        <f>Q155*H155</f>
        <v>1.6000000000000001E-4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482</v>
      </c>
      <c r="AT155" s="196" t="s">
        <v>268</v>
      </c>
      <c r="AU155" s="196" t="s">
        <v>85</v>
      </c>
      <c r="AY155" s="17" t="s">
        <v>223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85</v>
      </c>
      <c r="BK155" s="197">
        <f>ROUND(I155*H155,2)</f>
        <v>0</v>
      </c>
      <c r="BL155" s="17" t="s">
        <v>318</v>
      </c>
      <c r="BM155" s="196" t="s">
        <v>1936</v>
      </c>
    </row>
    <row r="156" spans="1:65" s="2" customFormat="1" ht="24.2" customHeight="1">
      <c r="A156" s="34"/>
      <c r="B156" s="35"/>
      <c r="C156" s="185" t="s">
        <v>289</v>
      </c>
      <c r="D156" s="185" t="s">
        <v>224</v>
      </c>
      <c r="E156" s="186" t="s">
        <v>1937</v>
      </c>
      <c r="F156" s="187" t="s">
        <v>1938</v>
      </c>
      <c r="G156" s="188" t="s">
        <v>142</v>
      </c>
      <c r="H156" s="189">
        <v>2.88</v>
      </c>
      <c r="I156" s="190"/>
      <c r="J156" s="191">
        <f>ROUND(I156*H156,2)</f>
        <v>0</v>
      </c>
      <c r="K156" s="187" t="s">
        <v>228</v>
      </c>
      <c r="L156" s="39"/>
      <c r="M156" s="192" t="s">
        <v>1</v>
      </c>
      <c r="N156" s="193" t="s">
        <v>43</v>
      </c>
      <c r="O156" s="71"/>
      <c r="P156" s="194">
        <f>O156*H156</f>
        <v>0</v>
      </c>
      <c r="Q156" s="194">
        <v>1.67E-3</v>
      </c>
      <c r="R156" s="194">
        <f>Q156*H156</f>
        <v>4.8095999999999998E-3</v>
      </c>
      <c r="S156" s="194">
        <v>0</v>
      </c>
      <c r="T156" s="19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318</v>
      </c>
      <c r="AT156" s="196" t="s">
        <v>224</v>
      </c>
      <c r="AU156" s="196" t="s">
        <v>85</v>
      </c>
      <c r="AY156" s="17" t="s">
        <v>223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85</v>
      </c>
      <c r="BK156" s="197">
        <f>ROUND(I156*H156,2)</f>
        <v>0</v>
      </c>
      <c r="BL156" s="17" t="s">
        <v>318</v>
      </c>
      <c r="BM156" s="196" t="s">
        <v>1939</v>
      </c>
    </row>
    <row r="157" spans="1:65" s="12" customFormat="1" ht="11.25">
      <c r="B157" s="198"/>
      <c r="C157" s="199"/>
      <c r="D157" s="200" t="s">
        <v>231</v>
      </c>
      <c r="E157" s="201" t="s">
        <v>1</v>
      </c>
      <c r="F157" s="202" t="s">
        <v>1074</v>
      </c>
      <c r="G157" s="199"/>
      <c r="H157" s="201" t="s">
        <v>1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231</v>
      </c>
      <c r="AU157" s="208" t="s">
        <v>85</v>
      </c>
      <c r="AV157" s="12" t="s">
        <v>85</v>
      </c>
      <c r="AW157" s="12" t="s">
        <v>33</v>
      </c>
      <c r="AX157" s="12" t="s">
        <v>78</v>
      </c>
      <c r="AY157" s="208" t="s">
        <v>223</v>
      </c>
    </row>
    <row r="158" spans="1:65" s="13" customFormat="1" ht="11.25">
      <c r="B158" s="209"/>
      <c r="C158" s="210"/>
      <c r="D158" s="200" t="s">
        <v>231</v>
      </c>
      <c r="E158" s="211" t="s">
        <v>1</v>
      </c>
      <c r="F158" s="212" t="s">
        <v>1940</v>
      </c>
      <c r="G158" s="210"/>
      <c r="H158" s="213">
        <v>2.88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231</v>
      </c>
      <c r="AU158" s="219" t="s">
        <v>85</v>
      </c>
      <c r="AV158" s="13" t="s">
        <v>87</v>
      </c>
      <c r="AW158" s="13" t="s">
        <v>33</v>
      </c>
      <c r="AX158" s="13" t="s">
        <v>85</v>
      </c>
      <c r="AY158" s="219" t="s">
        <v>223</v>
      </c>
    </row>
    <row r="159" spans="1:65" s="2" customFormat="1" ht="16.5" customHeight="1">
      <c r="A159" s="34"/>
      <c r="B159" s="35"/>
      <c r="C159" s="231" t="s">
        <v>295</v>
      </c>
      <c r="D159" s="231" t="s">
        <v>268</v>
      </c>
      <c r="E159" s="232" t="s">
        <v>1941</v>
      </c>
      <c r="F159" s="233" t="s">
        <v>1942</v>
      </c>
      <c r="G159" s="234" t="s">
        <v>142</v>
      </c>
      <c r="H159" s="235">
        <v>2.9380000000000002</v>
      </c>
      <c r="I159" s="236"/>
      <c r="J159" s="237">
        <f>ROUND(I159*H159,2)</f>
        <v>0</v>
      </c>
      <c r="K159" s="233" t="s">
        <v>228</v>
      </c>
      <c r="L159" s="238"/>
      <c r="M159" s="239" t="s">
        <v>1</v>
      </c>
      <c r="N159" s="240" t="s">
        <v>43</v>
      </c>
      <c r="O159" s="71"/>
      <c r="P159" s="194">
        <f>O159*H159</f>
        <v>0</v>
      </c>
      <c r="Q159" s="194">
        <v>1.5E-3</v>
      </c>
      <c r="R159" s="194">
        <f>Q159*H159</f>
        <v>4.4070000000000003E-3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482</v>
      </c>
      <c r="AT159" s="196" t="s">
        <v>268</v>
      </c>
      <c r="AU159" s="196" t="s">
        <v>85</v>
      </c>
      <c r="AY159" s="17" t="s">
        <v>223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85</v>
      </c>
      <c r="BK159" s="197">
        <f>ROUND(I159*H159,2)</f>
        <v>0</v>
      </c>
      <c r="BL159" s="17" t="s">
        <v>318</v>
      </c>
      <c r="BM159" s="196" t="s">
        <v>1943</v>
      </c>
    </row>
    <row r="160" spans="1:65" s="13" customFormat="1" ht="11.25">
      <c r="B160" s="209"/>
      <c r="C160" s="210"/>
      <c r="D160" s="200" t="s">
        <v>231</v>
      </c>
      <c r="E160" s="210"/>
      <c r="F160" s="212" t="s">
        <v>1944</v>
      </c>
      <c r="G160" s="210"/>
      <c r="H160" s="213">
        <v>2.9380000000000002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231</v>
      </c>
      <c r="AU160" s="219" t="s">
        <v>85</v>
      </c>
      <c r="AV160" s="13" t="s">
        <v>87</v>
      </c>
      <c r="AW160" s="13" t="s">
        <v>4</v>
      </c>
      <c r="AX160" s="13" t="s">
        <v>85</v>
      </c>
      <c r="AY160" s="219" t="s">
        <v>223</v>
      </c>
    </row>
    <row r="161" spans="1:65" s="2" customFormat="1" ht="24.2" customHeight="1">
      <c r="A161" s="34"/>
      <c r="B161" s="35"/>
      <c r="C161" s="185" t="s">
        <v>301</v>
      </c>
      <c r="D161" s="185" t="s">
        <v>224</v>
      </c>
      <c r="E161" s="186" t="s">
        <v>1945</v>
      </c>
      <c r="F161" s="187" t="s">
        <v>1946</v>
      </c>
      <c r="G161" s="188" t="s">
        <v>321</v>
      </c>
      <c r="H161" s="189">
        <v>7</v>
      </c>
      <c r="I161" s="190"/>
      <c r="J161" s="191">
        <f t="shared" ref="J161:J167" si="0">ROUND(I161*H161,2)</f>
        <v>0</v>
      </c>
      <c r="K161" s="187" t="s">
        <v>228</v>
      </c>
      <c r="L161" s="39"/>
      <c r="M161" s="192" t="s">
        <v>1</v>
      </c>
      <c r="N161" s="193" t="s">
        <v>43</v>
      </c>
      <c r="O161" s="71"/>
      <c r="P161" s="194">
        <f t="shared" ref="P161:P167" si="1">O161*H161</f>
        <v>0</v>
      </c>
      <c r="Q161" s="194">
        <v>0</v>
      </c>
      <c r="R161" s="194">
        <f t="shared" ref="R161:R167" si="2">Q161*H161</f>
        <v>0</v>
      </c>
      <c r="S161" s="194">
        <v>0</v>
      </c>
      <c r="T161" s="195">
        <f t="shared" ref="T161:T167" si="3"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318</v>
      </c>
      <c r="AT161" s="196" t="s">
        <v>224</v>
      </c>
      <c r="AU161" s="196" t="s">
        <v>85</v>
      </c>
      <c r="AY161" s="17" t="s">
        <v>223</v>
      </c>
      <c r="BE161" s="197">
        <f t="shared" ref="BE161:BE167" si="4">IF(N161="základní",J161,0)</f>
        <v>0</v>
      </c>
      <c r="BF161" s="197">
        <f t="shared" ref="BF161:BF167" si="5">IF(N161="snížená",J161,0)</f>
        <v>0</v>
      </c>
      <c r="BG161" s="197">
        <f t="shared" ref="BG161:BG167" si="6">IF(N161="zákl. přenesená",J161,0)</f>
        <v>0</v>
      </c>
      <c r="BH161" s="197">
        <f t="shared" ref="BH161:BH167" si="7">IF(N161="sníž. přenesená",J161,0)</f>
        <v>0</v>
      </c>
      <c r="BI161" s="197">
        <f t="shared" ref="BI161:BI167" si="8">IF(N161="nulová",J161,0)</f>
        <v>0</v>
      </c>
      <c r="BJ161" s="17" t="s">
        <v>85</v>
      </c>
      <c r="BK161" s="197">
        <f t="shared" ref="BK161:BK167" si="9">ROUND(I161*H161,2)</f>
        <v>0</v>
      </c>
      <c r="BL161" s="17" t="s">
        <v>318</v>
      </c>
      <c r="BM161" s="196" t="s">
        <v>1947</v>
      </c>
    </row>
    <row r="162" spans="1:65" s="2" customFormat="1" ht="24.2" customHeight="1">
      <c r="A162" s="34"/>
      <c r="B162" s="35"/>
      <c r="C162" s="231" t="s">
        <v>8</v>
      </c>
      <c r="D162" s="231" t="s">
        <v>268</v>
      </c>
      <c r="E162" s="232" t="s">
        <v>1948</v>
      </c>
      <c r="F162" s="233" t="s">
        <v>1949</v>
      </c>
      <c r="G162" s="234" t="s">
        <v>1276</v>
      </c>
      <c r="H162" s="235">
        <v>4</v>
      </c>
      <c r="I162" s="236"/>
      <c r="J162" s="237">
        <f t="shared" si="0"/>
        <v>0</v>
      </c>
      <c r="K162" s="233" t="s">
        <v>485</v>
      </c>
      <c r="L162" s="238"/>
      <c r="M162" s="239" t="s">
        <v>1</v>
      </c>
      <c r="N162" s="240" t="s">
        <v>43</v>
      </c>
      <c r="O162" s="71"/>
      <c r="P162" s="194">
        <f t="shared" si="1"/>
        <v>0</v>
      </c>
      <c r="Q162" s="194">
        <v>0</v>
      </c>
      <c r="R162" s="194">
        <f t="shared" si="2"/>
        <v>0</v>
      </c>
      <c r="S162" s="194">
        <v>0</v>
      </c>
      <c r="T162" s="195">
        <f t="shared" si="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482</v>
      </c>
      <c r="AT162" s="196" t="s">
        <v>268</v>
      </c>
      <c r="AU162" s="196" t="s">
        <v>85</v>
      </c>
      <c r="AY162" s="17" t="s">
        <v>223</v>
      </c>
      <c r="BE162" s="197">
        <f t="shared" si="4"/>
        <v>0</v>
      </c>
      <c r="BF162" s="197">
        <f t="shared" si="5"/>
        <v>0</v>
      </c>
      <c r="BG162" s="197">
        <f t="shared" si="6"/>
        <v>0</v>
      </c>
      <c r="BH162" s="197">
        <f t="shared" si="7"/>
        <v>0</v>
      </c>
      <c r="BI162" s="197">
        <f t="shared" si="8"/>
        <v>0</v>
      </c>
      <c r="BJ162" s="17" t="s">
        <v>85</v>
      </c>
      <c r="BK162" s="197">
        <f t="shared" si="9"/>
        <v>0</v>
      </c>
      <c r="BL162" s="17" t="s">
        <v>318</v>
      </c>
      <c r="BM162" s="196" t="s">
        <v>1950</v>
      </c>
    </row>
    <row r="163" spans="1:65" s="2" customFormat="1" ht="24.2" customHeight="1">
      <c r="A163" s="34"/>
      <c r="B163" s="35"/>
      <c r="C163" s="231" t="s">
        <v>318</v>
      </c>
      <c r="D163" s="231" t="s">
        <v>268</v>
      </c>
      <c r="E163" s="232" t="s">
        <v>1951</v>
      </c>
      <c r="F163" s="233" t="s">
        <v>1949</v>
      </c>
      <c r="G163" s="234" t="s">
        <v>1276</v>
      </c>
      <c r="H163" s="235">
        <v>3</v>
      </c>
      <c r="I163" s="236"/>
      <c r="J163" s="237">
        <f t="shared" si="0"/>
        <v>0</v>
      </c>
      <c r="K163" s="233" t="s">
        <v>485</v>
      </c>
      <c r="L163" s="238"/>
      <c r="M163" s="239" t="s">
        <v>1</v>
      </c>
      <c r="N163" s="240" t="s">
        <v>43</v>
      </c>
      <c r="O163" s="71"/>
      <c r="P163" s="194">
        <f t="shared" si="1"/>
        <v>0</v>
      </c>
      <c r="Q163" s="194">
        <v>0</v>
      </c>
      <c r="R163" s="194">
        <f t="shared" si="2"/>
        <v>0</v>
      </c>
      <c r="S163" s="194">
        <v>0</v>
      </c>
      <c r="T163" s="195">
        <f t="shared" si="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482</v>
      </c>
      <c r="AT163" s="196" t="s">
        <v>268</v>
      </c>
      <c r="AU163" s="196" t="s">
        <v>85</v>
      </c>
      <c r="AY163" s="17" t="s">
        <v>223</v>
      </c>
      <c r="BE163" s="197">
        <f t="shared" si="4"/>
        <v>0</v>
      </c>
      <c r="BF163" s="197">
        <f t="shared" si="5"/>
        <v>0</v>
      </c>
      <c r="BG163" s="197">
        <f t="shared" si="6"/>
        <v>0</v>
      </c>
      <c r="BH163" s="197">
        <f t="shared" si="7"/>
        <v>0</v>
      </c>
      <c r="BI163" s="197">
        <f t="shared" si="8"/>
        <v>0</v>
      </c>
      <c r="BJ163" s="17" t="s">
        <v>85</v>
      </c>
      <c r="BK163" s="197">
        <f t="shared" si="9"/>
        <v>0</v>
      </c>
      <c r="BL163" s="17" t="s">
        <v>318</v>
      </c>
      <c r="BM163" s="196" t="s">
        <v>1952</v>
      </c>
    </row>
    <row r="164" spans="1:65" s="2" customFormat="1" ht="24.2" customHeight="1">
      <c r="A164" s="34"/>
      <c r="B164" s="35"/>
      <c r="C164" s="185" t="s">
        <v>324</v>
      </c>
      <c r="D164" s="185" t="s">
        <v>224</v>
      </c>
      <c r="E164" s="186" t="s">
        <v>1953</v>
      </c>
      <c r="F164" s="187" t="s">
        <v>1954</v>
      </c>
      <c r="G164" s="188" t="s">
        <v>321</v>
      </c>
      <c r="H164" s="189">
        <v>2</v>
      </c>
      <c r="I164" s="190"/>
      <c r="J164" s="191">
        <f t="shared" si="0"/>
        <v>0</v>
      </c>
      <c r="K164" s="187" t="s">
        <v>228</v>
      </c>
      <c r="L164" s="39"/>
      <c r="M164" s="192" t="s">
        <v>1</v>
      </c>
      <c r="N164" s="193" t="s">
        <v>43</v>
      </c>
      <c r="O164" s="71"/>
      <c r="P164" s="194">
        <f t="shared" si="1"/>
        <v>0</v>
      </c>
      <c r="Q164" s="194">
        <v>0</v>
      </c>
      <c r="R164" s="194">
        <f t="shared" si="2"/>
        <v>0</v>
      </c>
      <c r="S164" s="194">
        <v>0</v>
      </c>
      <c r="T164" s="195">
        <f t="shared" si="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318</v>
      </c>
      <c r="AT164" s="196" t="s">
        <v>224</v>
      </c>
      <c r="AU164" s="196" t="s">
        <v>85</v>
      </c>
      <c r="AY164" s="17" t="s">
        <v>223</v>
      </c>
      <c r="BE164" s="197">
        <f t="shared" si="4"/>
        <v>0</v>
      </c>
      <c r="BF164" s="197">
        <f t="shared" si="5"/>
        <v>0</v>
      </c>
      <c r="BG164" s="197">
        <f t="shared" si="6"/>
        <v>0</v>
      </c>
      <c r="BH164" s="197">
        <f t="shared" si="7"/>
        <v>0</v>
      </c>
      <c r="BI164" s="197">
        <f t="shared" si="8"/>
        <v>0</v>
      </c>
      <c r="BJ164" s="17" t="s">
        <v>85</v>
      </c>
      <c r="BK164" s="197">
        <f t="shared" si="9"/>
        <v>0</v>
      </c>
      <c r="BL164" s="17" t="s">
        <v>318</v>
      </c>
      <c r="BM164" s="196" t="s">
        <v>1955</v>
      </c>
    </row>
    <row r="165" spans="1:65" s="2" customFormat="1" ht="24.2" customHeight="1">
      <c r="A165" s="34"/>
      <c r="B165" s="35"/>
      <c r="C165" s="231" t="s">
        <v>329</v>
      </c>
      <c r="D165" s="231" t="s">
        <v>268</v>
      </c>
      <c r="E165" s="232" t="s">
        <v>1956</v>
      </c>
      <c r="F165" s="233" t="s">
        <v>1957</v>
      </c>
      <c r="G165" s="234" t="s">
        <v>1276</v>
      </c>
      <c r="H165" s="235">
        <v>1</v>
      </c>
      <c r="I165" s="236"/>
      <c r="J165" s="237">
        <f t="shared" si="0"/>
        <v>0</v>
      </c>
      <c r="K165" s="233" t="s">
        <v>485</v>
      </c>
      <c r="L165" s="238"/>
      <c r="M165" s="239" t="s">
        <v>1</v>
      </c>
      <c r="N165" s="240" t="s">
        <v>43</v>
      </c>
      <c r="O165" s="71"/>
      <c r="P165" s="194">
        <f t="shared" si="1"/>
        <v>0</v>
      </c>
      <c r="Q165" s="194">
        <v>0</v>
      </c>
      <c r="R165" s="194">
        <f t="shared" si="2"/>
        <v>0</v>
      </c>
      <c r="S165" s="194">
        <v>0</v>
      </c>
      <c r="T165" s="195">
        <f t="shared" si="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482</v>
      </c>
      <c r="AT165" s="196" t="s">
        <v>268</v>
      </c>
      <c r="AU165" s="196" t="s">
        <v>85</v>
      </c>
      <c r="AY165" s="17" t="s">
        <v>223</v>
      </c>
      <c r="BE165" s="197">
        <f t="shared" si="4"/>
        <v>0</v>
      </c>
      <c r="BF165" s="197">
        <f t="shared" si="5"/>
        <v>0</v>
      </c>
      <c r="BG165" s="197">
        <f t="shared" si="6"/>
        <v>0</v>
      </c>
      <c r="BH165" s="197">
        <f t="shared" si="7"/>
        <v>0</v>
      </c>
      <c r="BI165" s="197">
        <f t="shared" si="8"/>
        <v>0</v>
      </c>
      <c r="BJ165" s="17" t="s">
        <v>85</v>
      </c>
      <c r="BK165" s="197">
        <f t="shared" si="9"/>
        <v>0</v>
      </c>
      <c r="BL165" s="17" t="s">
        <v>318</v>
      </c>
      <c r="BM165" s="196" t="s">
        <v>1958</v>
      </c>
    </row>
    <row r="166" spans="1:65" s="2" customFormat="1" ht="24.2" customHeight="1">
      <c r="A166" s="34"/>
      <c r="B166" s="35"/>
      <c r="C166" s="231" t="s">
        <v>333</v>
      </c>
      <c r="D166" s="231" t="s">
        <v>268</v>
      </c>
      <c r="E166" s="232" t="s">
        <v>1959</v>
      </c>
      <c r="F166" s="233" t="s">
        <v>1960</v>
      </c>
      <c r="G166" s="234" t="s">
        <v>1276</v>
      </c>
      <c r="H166" s="235">
        <v>1</v>
      </c>
      <c r="I166" s="236"/>
      <c r="J166" s="237">
        <f t="shared" si="0"/>
        <v>0</v>
      </c>
      <c r="K166" s="233" t="s">
        <v>485</v>
      </c>
      <c r="L166" s="238"/>
      <c r="M166" s="239" t="s">
        <v>1</v>
      </c>
      <c r="N166" s="240" t="s">
        <v>43</v>
      </c>
      <c r="O166" s="71"/>
      <c r="P166" s="194">
        <f t="shared" si="1"/>
        <v>0</v>
      </c>
      <c r="Q166" s="194">
        <v>0</v>
      </c>
      <c r="R166" s="194">
        <f t="shared" si="2"/>
        <v>0</v>
      </c>
      <c r="S166" s="194">
        <v>0</v>
      </c>
      <c r="T166" s="195">
        <f t="shared" si="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482</v>
      </c>
      <c r="AT166" s="196" t="s">
        <v>268</v>
      </c>
      <c r="AU166" s="196" t="s">
        <v>85</v>
      </c>
      <c r="AY166" s="17" t="s">
        <v>223</v>
      </c>
      <c r="BE166" s="197">
        <f t="shared" si="4"/>
        <v>0</v>
      </c>
      <c r="BF166" s="197">
        <f t="shared" si="5"/>
        <v>0</v>
      </c>
      <c r="BG166" s="197">
        <f t="shared" si="6"/>
        <v>0</v>
      </c>
      <c r="BH166" s="197">
        <f t="shared" si="7"/>
        <v>0</v>
      </c>
      <c r="BI166" s="197">
        <f t="shared" si="8"/>
        <v>0</v>
      </c>
      <c r="BJ166" s="17" t="s">
        <v>85</v>
      </c>
      <c r="BK166" s="197">
        <f t="shared" si="9"/>
        <v>0</v>
      </c>
      <c r="BL166" s="17" t="s">
        <v>318</v>
      </c>
      <c r="BM166" s="196" t="s">
        <v>1961</v>
      </c>
    </row>
    <row r="167" spans="1:65" s="2" customFormat="1" ht="24.2" customHeight="1">
      <c r="A167" s="34"/>
      <c r="B167" s="35"/>
      <c r="C167" s="185" t="s">
        <v>340</v>
      </c>
      <c r="D167" s="185" t="s">
        <v>224</v>
      </c>
      <c r="E167" s="186" t="s">
        <v>1962</v>
      </c>
      <c r="F167" s="187" t="s">
        <v>1963</v>
      </c>
      <c r="G167" s="188" t="s">
        <v>874</v>
      </c>
      <c r="H167" s="256"/>
      <c r="I167" s="190"/>
      <c r="J167" s="191">
        <f t="shared" si="0"/>
        <v>0</v>
      </c>
      <c r="K167" s="187" t="s">
        <v>228</v>
      </c>
      <c r="L167" s="39"/>
      <c r="M167" s="260" t="s">
        <v>1</v>
      </c>
      <c r="N167" s="261" t="s">
        <v>43</v>
      </c>
      <c r="O167" s="262"/>
      <c r="P167" s="263">
        <f t="shared" si="1"/>
        <v>0</v>
      </c>
      <c r="Q167" s="263">
        <v>0</v>
      </c>
      <c r="R167" s="263">
        <f t="shared" si="2"/>
        <v>0</v>
      </c>
      <c r="S167" s="263">
        <v>0</v>
      </c>
      <c r="T167" s="264">
        <f t="shared" si="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6" t="s">
        <v>318</v>
      </c>
      <c r="AT167" s="196" t="s">
        <v>224</v>
      </c>
      <c r="AU167" s="196" t="s">
        <v>85</v>
      </c>
      <c r="AY167" s="17" t="s">
        <v>223</v>
      </c>
      <c r="BE167" s="197">
        <f t="shared" si="4"/>
        <v>0</v>
      </c>
      <c r="BF167" s="197">
        <f t="shared" si="5"/>
        <v>0</v>
      </c>
      <c r="BG167" s="197">
        <f t="shared" si="6"/>
        <v>0</v>
      </c>
      <c r="BH167" s="197">
        <f t="shared" si="7"/>
        <v>0</v>
      </c>
      <c r="BI167" s="197">
        <f t="shared" si="8"/>
        <v>0</v>
      </c>
      <c r="BJ167" s="17" t="s">
        <v>85</v>
      </c>
      <c r="BK167" s="197">
        <f t="shared" si="9"/>
        <v>0</v>
      </c>
      <c r="BL167" s="17" t="s">
        <v>318</v>
      </c>
      <c r="BM167" s="196" t="s">
        <v>1964</v>
      </c>
    </row>
    <row r="168" spans="1:65" s="2" customFormat="1" ht="6.95" customHeight="1">
      <c r="A168" s="34"/>
      <c r="B168" s="54"/>
      <c r="C168" s="55"/>
      <c r="D168" s="55"/>
      <c r="E168" s="55"/>
      <c r="F168" s="55"/>
      <c r="G168" s="55"/>
      <c r="H168" s="55"/>
      <c r="I168" s="55"/>
      <c r="J168" s="55"/>
      <c r="K168" s="55"/>
      <c r="L168" s="39"/>
      <c r="M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</row>
  </sheetData>
  <sheetProtection algorithmName="SHA-512" hashValue="/EX3JBCQX58It4TS/UYfjrirSvYi4Y2u6aNskyaUdaPD3fbVpeNHXniaocsnR6aUNLLCcue5bpjSMtcweSwyhA==" saltValue="alvOYeYzTgNhDHx9sAPFOpm+TbclboWKixgxg7MdlJccGvAuhMhj9N1TMYZ+2lPT3dClewlGcCAd1ekvf2Y9NQ==" spinCount="100000" sheet="1" objects="1" scenarios="1" formatColumns="0" formatRows="0" autoFilter="0"/>
  <autoFilter ref="C126:K167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108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>
      <c r="B8" s="20"/>
      <c r="D8" s="120" t="s">
        <v>160</v>
      </c>
      <c r="L8" s="20"/>
    </row>
    <row r="9" spans="1:46" s="1" customFormat="1" ht="16.5" customHeight="1">
      <c r="B9" s="20"/>
      <c r="E9" s="331" t="s">
        <v>164</v>
      </c>
      <c r="F9" s="312"/>
      <c r="G9" s="312"/>
      <c r="H9" s="312"/>
      <c r="L9" s="20"/>
    </row>
    <row r="10" spans="1:46" s="1" customFormat="1" ht="12" customHeight="1">
      <c r="B10" s="20"/>
      <c r="D10" s="120" t="s">
        <v>168</v>
      </c>
      <c r="L10" s="20"/>
    </row>
    <row r="11" spans="1:46" s="2" customFormat="1" ht="16.5" customHeight="1">
      <c r="A11" s="34"/>
      <c r="B11" s="39"/>
      <c r="C11" s="34"/>
      <c r="D11" s="34"/>
      <c r="E11" s="333" t="s">
        <v>172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35" t="s">
        <v>1965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35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36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ROUND(J125,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ROUND((SUM(BE125:BE127)),  2)</f>
        <v>0</v>
      </c>
      <c r="G37" s="34"/>
      <c r="H37" s="34"/>
      <c r="I37" s="131">
        <v>0.21</v>
      </c>
      <c r="J37" s="130">
        <f>ROUND(((SUM(BE125:BE127))*I37),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ROUND((SUM(BF125:BF127)),  2)</f>
        <v>0</v>
      </c>
      <c r="G38" s="34"/>
      <c r="H38" s="34"/>
      <c r="I38" s="131">
        <v>0.15</v>
      </c>
      <c r="J38" s="130">
        <f>ROUND(((SUM(BF125:BF127))*I38),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ROUND((SUM(BG125:BG127)),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ROUND((SUM(BH125:BH127)),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ROUND((SUM(BI125:BI127)),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172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05 - SO 01 - VNIŘNÍ A VNĚJŠÍ VYBAVENÍ BUDOV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Ladislav Pekárek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J125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1537</v>
      </c>
      <c r="E101" s="157"/>
      <c r="F101" s="157"/>
      <c r="G101" s="157"/>
      <c r="H101" s="157"/>
      <c r="I101" s="157"/>
      <c r="J101" s="158">
        <f>J126</f>
        <v>0</v>
      </c>
      <c r="K101" s="155"/>
      <c r="L101" s="15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17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9" t="str">
        <f>E7</f>
        <v>Hodonín, budova TO - zlepšení sociálního zázemí - I. etapa projekt</v>
      </c>
      <c r="F111" s="340"/>
      <c r="G111" s="340"/>
      <c r="H111" s="34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160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1" customFormat="1" ht="16.5" customHeight="1">
      <c r="B113" s="21"/>
      <c r="C113" s="22"/>
      <c r="D113" s="22"/>
      <c r="E113" s="339" t="s">
        <v>164</v>
      </c>
      <c r="F113" s="297"/>
      <c r="G113" s="297"/>
      <c r="H113" s="297"/>
      <c r="I113" s="22"/>
      <c r="J113" s="22"/>
      <c r="K113" s="22"/>
      <c r="L113" s="20"/>
    </row>
    <row r="114" spans="1:65" s="1" customFormat="1" ht="12" customHeight="1">
      <c r="B114" s="21"/>
      <c r="C114" s="29" t="s">
        <v>168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41" t="s">
        <v>172</v>
      </c>
      <c r="F115" s="342"/>
      <c r="G115" s="342"/>
      <c r="H115" s="34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176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90" t="str">
        <f>E13</f>
        <v>05 - SO 01 - VNIŘNÍ A VNĚJŠÍ VYBAVENÍ BUDOV</v>
      </c>
      <c r="F117" s="342"/>
      <c r="G117" s="342"/>
      <c r="H117" s="34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21</v>
      </c>
      <c r="D119" s="36"/>
      <c r="E119" s="36"/>
      <c r="F119" s="27" t="str">
        <f>F16</f>
        <v xml:space="preserve"> </v>
      </c>
      <c r="G119" s="36"/>
      <c r="H119" s="36"/>
      <c r="I119" s="29" t="s">
        <v>23</v>
      </c>
      <c r="J119" s="66" t="str">
        <f>IF(J16="","",J16)</f>
        <v>17. 5. 2022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25</v>
      </c>
      <c r="D121" s="36"/>
      <c r="E121" s="36"/>
      <c r="F121" s="27" t="str">
        <f>E19</f>
        <v>OBLASTNÍ ŘEDITELSTVÍ BRNO</v>
      </c>
      <c r="G121" s="36"/>
      <c r="H121" s="36"/>
      <c r="I121" s="29" t="s">
        <v>31</v>
      </c>
      <c r="J121" s="32" t="str">
        <f>E25</f>
        <v>Dopravní projektování, spol.s 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29</v>
      </c>
      <c r="D122" s="36"/>
      <c r="E122" s="36"/>
      <c r="F122" s="27" t="str">
        <f>IF(E22="","",E22)</f>
        <v>Vyplň údaj</v>
      </c>
      <c r="G122" s="36"/>
      <c r="H122" s="36"/>
      <c r="I122" s="29" t="s">
        <v>34</v>
      </c>
      <c r="J122" s="32" t="str">
        <f>E28</f>
        <v>Ladislav Pekárek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0" customFormat="1" ht="29.25" customHeight="1">
      <c r="A124" s="160"/>
      <c r="B124" s="161"/>
      <c r="C124" s="162" t="s">
        <v>210</v>
      </c>
      <c r="D124" s="163" t="s">
        <v>63</v>
      </c>
      <c r="E124" s="163" t="s">
        <v>59</v>
      </c>
      <c r="F124" s="163" t="s">
        <v>60</v>
      </c>
      <c r="G124" s="163" t="s">
        <v>211</v>
      </c>
      <c r="H124" s="163" t="s">
        <v>212</v>
      </c>
      <c r="I124" s="163" t="s">
        <v>213</v>
      </c>
      <c r="J124" s="163" t="s">
        <v>186</v>
      </c>
      <c r="K124" s="164" t="s">
        <v>214</v>
      </c>
      <c r="L124" s="165"/>
      <c r="M124" s="75" t="s">
        <v>1</v>
      </c>
      <c r="N124" s="76" t="s">
        <v>42</v>
      </c>
      <c r="O124" s="76" t="s">
        <v>215</v>
      </c>
      <c r="P124" s="76" t="s">
        <v>216</v>
      </c>
      <c r="Q124" s="76" t="s">
        <v>217</v>
      </c>
      <c r="R124" s="76" t="s">
        <v>218</v>
      </c>
      <c r="S124" s="76" t="s">
        <v>219</v>
      </c>
      <c r="T124" s="77" t="s">
        <v>220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4"/>
      <c r="B125" s="35"/>
      <c r="C125" s="82" t="s">
        <v>221</v>
      </c>
      <c r="D125" s="36"/>
      <c r="E125" s="36"/>
      <c r="F125" s="36"/>
      <c r="G125" s="36"/>
      <c r="H125" s="36"/>
      <c r="I125" s="36"/>
      <c r="J125" s="166">
        <f>BK125</f>
        <v>0</v>
      </c>
      <c r="K125" s="36"/>
      <c r="L125" s="39"/>
      <c r="M125" s="78"/>
      <c r="N125" s="167"/>
      <c r="O125" s="79"/>
      <c r="P125" s="168">
        <f>P126</f>
        <v>0</v>
      </c>
      <c r="Q125" s="79"/>
      <c r="R125" s="168">
        <f>R126</f>
        <v>0</v>
      </c>
      <c r="S125" s="79"/>
      <c r="T125" s="169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77</v>
      </c>
      <c r="AU125" s="17" t="s">
        <v>188</v>
      </c>
      <c r="BK125" s="170">
        <f>BK126</f>
        <v>0</v>
      </c>
    </row>
    <row r="126" spans="1:65" s="11" customFormat="1" ht="25.9" customHeight="1">
      <c r="B126" s="171"/>
      <c r="C126" s="172"/>
      <c r="D126" s="173" t="s">
        <v>77</v>
      </c>
      <c r="E126" s="174" t="s">
        <v>1748</v>
      </c>
      <c r="F126" s="174" t="s">
        <v>1749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</f>
        <v>0</v>
      </c>
      <c r="Q126" s="179"/>
      <c r="R126" s="180">
        <f>R127</f>
        <v>0</v>
      </c>
      <c r="S126" s="179"/>
      <c r="T126" s="181">
        <f>T127</f>
        <v>0</v>
      </c>
      <c r="AR126" s="182" t="s">
        <v>229</v>
      </c>
      <c r="AT126" s="183" t="s">
        <v>77</v>
      </c>
      <c r="AU126" s="183" t="s">
        <v>78</v>
      </c>
      <c r="AY126" s="182" t="s">
        <v>223</v>
      </c>
      <c r="BK126" s="184">
        <f>BK127</f>
        <v>0</v>
      </c>
    </row>
    <row r="127" spans="1:65" s="2" customFormat="1" ht="24.2" customHeight="1">
      <c r="A127" s="34"/>
      <c r="B127" s="35"/>
      <c r="C127" s="185" t="s">
        <v>85</v>
      </c>
      <c r="D127" s="185" t="s">
        <v>224</v>
      </c>
      <c r="E127" s="186" t="s">
        <v>1966</v>
      </c>
      <c r="F127" s="187" t="s">
        <v>1967</v>
      </c>
      <c r="G127" s="188" t="s">
        <v>1752</v>
      </c>
      <c r="H127" s="189">
        <v>1</v>
      </c>
      <c r="I127" s="190"/>
      <c r="J127" s="191">
        <f>ROUND(I127*H127,2)</f>
        <v>0</v>
      </c>
      <c r="K127" s="187" t="s">
        <v>485</v>
      </c>
      <c r="L127" s="39"/>
      <c r="M127" s="260" t="s">
        <v>1</v>
      </c>
      <c r="N127" s="261" t="s">
        <v>43</v>
      </c>
      <c r="O127" s="262"/>
      <c r="P127" s="263">
        <f>O127*H127</f>
        <v>0</v>
      </c>
      <c r="Q127" s="263">
        <v>0</v>
      </c>
      <c r="R127" s="263">
        <f>Q127*H127</f>
        <v>0</v>
      </c>
      <c r="S127" s="263">
        <v>0</v>
      </c>
      <c r="T127" s="26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1968</v>
      </c>
      <c r="AT127" s="196" t="s">
        <v>224</v>
      </c>
      <c r="AU127" s="196" t="s">
        <v>85</v>
      </c>
      <c r="AY127" s="17" t="s">
        <v>223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85</v>
      </c>
      <c r="BK127" s="197">
        <f>ROUND(I127*H127,2)</f>
        <v>0</v>
      </c>
      <c r="BL127" s="17" t="s">
        <v>1968</v>
      </c>
      <c r="BM127" s="196" t="s">
        <v>1969</v>
      </c>
    </row>
    <row r="128" spans="1:65" s="2" customFormat="1" ht="6.95" customHeight="1">
      <c r="A128" s="3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8tktKmArnlV0YcKaRlMMoilmOExla+nujCwyV2DRz/8fhVFMo0aPda6+vjSfi6VJelcfqo+EYQZISzUGD1bRqg==" saltValue="ocYon1aAuilrN9nKbpP4NWnTnQlc9exmBsMfZ5y5jDldDbTOMFC+4nLIR5Kxq0Uyc2MOZnCkKdIvs5pJgueo9A==" spinCount="100000" sheet="1" objects="1" scenarios="1" formatColumns="0" formatRows="0" autoFilter="0"/>
  <autoFilter ref="C124:K127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111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>
      <c r="B8" s="20"/>
      <c r="D8" s="120" t="s">
        <v>160</v>
      </c>
      <c r="L8" s="20"/>
    </row>
    <row r="9" spans="1:46" s="1" customFormat="1" ht="16.5" customHeight="1">
      <c r="B9" s="20"/>
      <c r="E9" s="331" t="s">
        <v>164</v>
      </c>
      <c r="F9" s="312"/>
      <c r="G9" s="312"/>
      <c r="H9" s="312"/>
      <c r="L9" s="20"/>
    </row>
    <row r="10" spans="1:46" s="1" customFormat="1" ht="12" customHeight="1">
      <c r="B10" s="20"/>
      <c r="D10" s="120" t="s">
        <v>168</v>
      </c>
      <c r="L10" s="20"/>
    </row>
    <row r="11" spans="1:46" s="2" customFormat="1" ht="16.5" customHeight="1">
      <c r="A11" s="34"/>
      <c r="B11" s="39"/>
      <c r="C11" s="34"/>
      <c r="D11" s="34"/>
      <c r="E11" s="333" t="s">
        <v>172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35" t="s">
        <v>1970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35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36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ROUND(J130,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ROUND((SUM(BE130:BE168)),  2)</f>
        <v>0</v>
      </c>
      <c r="G37" s="34"/>
      <c r="H37" s="34"/>
      <c r="I37" s="131">
        <v>0.21</v>
      </c>
      <c r="J37" s="130">
        <f>ROUND(((SUM(BE130:BE168))*I37),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ROUND((SUM(BF130:BF168)),  2)</f>
        <v>0</v>
      </c>
      <c r="G38" s="34"/>
      <c r="H38" s="34"/>
      <c r="I38" s="131">
        <v>0.15</v>
      </c>
      <c r="J38" s="130">
        <f>ROUND(((SUM(BF130:BF168))*I38),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ROUND((SUM(BG130:BG168)),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ROUND((SUM(BH130:BH168)),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ROUND((SUM(BI130:BI168)),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172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06 - SO 01 - OPLOCENÍ A VJEZDOVÁ BRÁNA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Ladislav Pekárek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J130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189</v>
      </c>
      <c r="E101" s="157"/>
      <c r="F101" s="157"/>
      <c r="G101" s="157"/>
      <c r="H101" s="157"/>
      <c r="I101" s="157"/>
      <c r="J101" s="158">
        <f>J131</f>
        <v>0</v>
      </c>
      <c r="K101" s="155"/>
      <c r="L101" s="159"/>
    </row>
    <row r="102" spans="1:47" s="9" customFormat="1" ht="24.95" customHeight="1">
      <c r="B102" s="154"/>
      <c r="C102" s="155"/>
      <c r="D102" s="156" t="s">
        <v>190</v>
      </c>
      <c r="E102" s="157"/>
      <c r="F102" s="157"/>
      <c r="G102" s="157"/>
      <c r="H102" s="157"/>
      <c r="I102" s="157"/>
      <c r="J102" s="158">
        <f>J140</f>
        <v>0</v>
      </c>
      <c r="K102" s="155"/>
      <c r="L102" s="159"/>
    </row>
    <row r="103" spans="1:47" s="9" customFormat="1" ht="24.95" customHeight="1">
      <c r="B103" s="154"/>
      <c r="C103" s="155"/>
      <c r="D103" s="156" t="s">
        <v>191</v>
      </c>
      <c r="E103" s="157"/>
      <c r="F103" s="157"/>
      <c r="G103" s="157"/>
      <c r="H103" s="157"/>
      <c r="I103" s="157"/>
      <c r="J103" s="158">
        <f>J143</f>
        <v>0</v>
      </c>
      <c r="K103" s="155"/>
      <c r="L103" s="159"/>
    </row>
    <row r="104" spans="1:47" s="9" customFormat="1" ht="24.95" customHeight="1">
      <c r="B104" s="154"/>
      <c r="C104" s="155"/>
      <c r="D104" s="156" t="s">
        <v>194</v>
      </c>
      <c r="E104" s="157"/>
      <c r="F104" s="157"/>
      <c r="G104" s="157"/>
      <c r="H104" s="157"/>
      <c r="I104" s="157"/>
      <c r="J104" s="158">
        <f>J156</f>
        <v>0</v>
      </c>
      <c r="K104" s="155"/>
      <c r="L104" s="159"/>
    </row>
    <row r="105" spans="1:47" s="9" customFormat="1" ht="24.95" customHeight="1">
      <c r="B105" s="154"/>
      <c r="C105" s="155"/>
      <c r="D105" s="156" t="s">
        <v>195</v>
      </c>
      <c r="E105" s="157"/>
      <c r="F105" s="157"/>
      <c r="G105" s="157"/>
      <c r="H105" s="157"/>
      <c r="I105" s="157"/>
      <c r="J105" s="158">
        <f>J161</f>
        <v>0</v>
      </c>
      <c r="K105" s="155"/>
      <c r="L105" s="159"/>
    </row>
    <row r="106" spans="1:47" s="9" customFormat="1" ht="24.95" customHeight="1">
      <c r="B106" s="154"/>
      <c r="C106" s="155"/>
      <c r="D106" s="156" t="s">
        <v>196</v>
      </c>
      <c r="E106" s="157"/>
      <c r="F106" s="157"/>
      <c r="G106" s="157"/>
      <c r="H106" s="157"/>
      <c r="I106" s="157"/>
      <c r="J106" s="158">
        <f>J167</f>
        <v>0</v>
      </c>
      <c r="K106" s="155"/>
      <c r="L106" s="159"/>
    </row>
    <row r="107" spans="1:47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47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24.95" customHeight="1">
      <c r="A113" s="34"/>
      <c r="B113" s="35"/>
      <c r="C113" s="23" t="s">
        <v>209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12" customHeight="1">
      <c r="A115" s="34"/>
      <c r="B115" s="35"/>
      <c r="C115" s="29" t="s">
        <v>17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16.5" customHeight="1">
      <c r="A116" s="34"/>
      <c r="B116" s="35"/>
      <c r="C116" s="36"/>
      <c r="D116" s="36"/>
      <c r="E116" s="339" t="str">
        <f>E7</f>
        <v>Hodonín, budova TO - zlepšení sociálního zázemí - I. etapa projekt</v>
      </c>
      <c r="F116" s="340"/>
      <c r="G116" s="340"/>
      <c r="H116" s="340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1" customFormat="1" ht="12" customHeight="1">
      <c r="B117" s="21"/>
      <c r="C117" s="29" t="s">
        <v>160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31" s="1" customFormat="1" ht="16.5" customHeight="1">
      <c r="B118" s="21"/>
      <c r="C118" s="22"/>
      <c r="D118" s="22"/>
      <c r="E118" s="339" t="s">
        <v>164</v>
      </c>
      <c r="F118" s="297"/>
      <c r="G118" s="297"/>
      <c r="H118" s="297"/>
      <c r="I118" s="22"/>
      <c r="J118" s="22"/>
      <c r="K118" s="22"/>
      <c r="L118" s="20"/>
    </row>
    <row r="119" spans="1:31" s="1" customFormat="1" ht="12" customHeight="1">
      <c r="B119" s="21"/>
      <c r="C119" s="29" t="s">
        <v>168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2" customFormat="1" ht="16.5" customHeight="1">
      <c r="A120" s="34"/>
      <c r="B120" s="35"/>
      <c r="C120" s="36"/>
      <c r="D120" s="36"/>
      <c r="E120" s="341" t="s">
        <v>172</v>
      </c>
      <c r="F120" s="342"/>
      <c r="G120" s="342"/>
      <c r="H120" s="342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176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90" t="str">
        <f>E13</f>
        <v>06 - SO 01 - OPLOCENÍ A VJEZDOVÁ BRÁNA</v>
      </c>
      <c r="F122" s="342"/>
      <c r="G122" s="342"/>
      <c r="H122" s="342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21</v>
      </c>
      <c r="D124" s="36"/>
      <c r="E124" s="36"/>
      <c r="F124" s="27" t="str">
        <f>F16</f>
        <v xml:space="preserve"> </v>
      </c>
      <c r="G124" s="36"/>
      <c r="H124" s="36"/>
      <c r="I124" s="29" t="s">
        <v>23</v>
      </c>
      <c r="J124" s="66" t="str">
        <f>IF(J16="","",J16)</f>
        <v>17. 5. 2022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5.7" customHeight="1">
      <c r="A126" s="34"/>
      <c r="B126" s="35"/>
      <c r="C126" s="29" t="s">
        <v>25</v>
      </c>
      <c r="D126" s="36"/>
      <c r="E126" s="36"/>
      <c r="F126" s="27" t="str">
        <f>E19</f>
        <v>OBLASTNÍ ŘEDITELSTVÍ BRNO</v>
      </c>
      <c r="G126" s="36"/>
      <c r="H126" s="36"/>
      <c r="I126" s="29" t="s">
        <v>31</v>
      </c>
      <c r="J126" s="32" t="str">
        <f>E25</f>
        <v>Dopravní projektování, spol.s r.o.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29</v>
      </c>
      <c r="D127" s="36"/>
      <c r="E127" s="36"/>
      <c r="F127" s="27" t="str">
        <f>IF(E22="","",E22)</f>
        <v>Vyplň údaj</v>
      </c>
      <c r="G127" s="36"/>
      <c r="H127" s="36"/>
      <c r="I127" s="29" t="s">
        <v>34</v>
      </c>
      <c r="J127" s="32" t="str">
        <f>E28</f>
        <v>Ladislav Pekárek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0" customFormat="1" ht="29.25" customHeight="1">
      <c r="A129" s="160"/>
      <c r="B129" s="161"/>
      <c r="C129" s="162" t="s">
        <v>210</v>
      </c>
      <c r="D129" s="163" t="s">
        <v>63</v>
      </c>
      <c r="E129" s="163" t="s">
        <v>59</v>
      </c>
      <c r="F129" s="163" t="s">
        <v>60</v>
      </c>
      <c r="G129" s="163" t="s">
        <v>211</v>
      </c>
      <c r="H129" s="163" t="s">
        <v>212</v>
      </c>
      <c r="I129" s="163" t="s">
        <v>213</v>
      </c>
      <c r="J129" s="163" t="s">
        <v>186</v>
      </c>
      <c r="K129" s="164" t="s">
        <v>214</v>
      </c>
      <c r="L129" s="165"/>
      <c r="M129" s="75" t="s">
        <v>1</v>
      </c>
      <c r="N129" s="76" t="s">
        <v>42</v>
      </c>
      <c r="O129" s="76" t="s">
        <v>215</v>
      </c>
      <c r="P129" s="76" t="s">
        <v>216</v>
      </c>
      <c r="Q129" s="76" t="s">
        <v>217</v>
      </c>
      <c r="R129" s="76" t="s">
        <v>218</v>
      </c>
      <c r="S129" s="76" t="s">
        <v>219</v>
      </c>
      <c r="T129" s="77" t="s">
        <v>220</v>
      </c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</row>
    <row r="130" spans="1:65" s="2" customFormat="1" ht="22.9" customHeight="1">
      <c r="A130" s="34"/>
      <c r="B130" s="35"/>
      <c r="C130" s="82" t="s">
        <v>221</v>
      </c>
      <c r="D130" s="36"/>
      <c r="E130" s="36"/>
      <c r="F130" s="36"/>
      <c r="G130" s="36"/>
      <c r="H130" s="36"/>
      <c r="I130" s="36"/>
      <c r="J130" s="166">
        <f>BK130</f>
        <v>0</v>
      </c>
      <c r="K130" s="36"/>
      <c r="L130" s="39"/>
      <c r="M130" s="78"/>
      <c r="N130" s="167"/>
      <c r="O130" s="79"/>
      <c r="P130" s="168">
        <f>P131+P140+P143+P156+P161+P167</f>
        <v>0</v>
      </c>
      <c r="Q130" s="79"/>
      <c r="R130" s="168">
        <f>R131+R140+R143+R156+R161+R167</f>
        <v>7.1000000000000008E-2</v>
      </c>
      <c r="S130" s="79"/>
      <c r="T130" s="169">
        <f>T131+T140+T143+T156+T161+T167</f>
        <v>14.061000000000002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77</v>
      </c>
      <c r="AU130" s="17" t="s">
        <v>188</v>
      </c>
      <c r="BK130" s="170">
        <f>BK131+BK140+BK143+BK156+BK161+BK167</f>
        <v>0</v>
      </c>
    </row>
    <row r="131" spans="1:65" s="11" customFormat="1" ht="25.9" customHeight="1">
      <c r="B131" s="171"/>
      <c r="C131" s="172"/>
      <c r="D131" s="173" t="s">
        <v>77</v>
      </c>
      <c r="E131" s="174" t="s">
        <v>85</v>
      </c>
      <c r="F131" s="174" t="s">
        <v>222</v>
      </c>
      <c r="G131" s="172"/>
      <c r="H131" s="172"/>
      <c r="I131" s="175"/>
      <c r="J131" s="176">
        <f>BK131</f>
        <v>0</v>
      </c>
      <c r="K131" s="172"/>
      <c r="L131" s="177"/>
      <c r="M131" s="178"/>
      <c r="N131" s="179"/>
      <c r="O131" s="179"/>
      <c r="P131" s="180">
        <f>SUM(P132:P139)</f>
        <v>0</v>
      </c>
      <c r="Q131" s="179"/>
      <c r="R131" s="180">
        <f>SUM(R132:R139)</f>
        <v>0</v>
      </c>
      <c r="S131" s="179"/>
      <c r="T131" s="181">
        <f>SUM(T132:T139)</f>
        <v>0</v>
      </c>
      <c r="AR131" s="182" t="s">
        <v>85</v>
      </c>
      <c r="AT131" s="183" t="s">
        <v>77</v>
      </c>
      <c r="AU131" s="183" t="s">
        <v>78</v>
      </c>
      <c r="AY131" s="182" t="s">
        <v>223</v>
      </c>
      <c r="BK131" s="184">
        <f>SUM(BK132:BK139)</f>
        <v>0</v>
      </c>
    </row>
    <row r="132" spans="1:65" s="2" customFormat="1" ht="24.2" customHeight="1">
      <c r="A132" s="34"/>
      <c r="B132" s="35"/>
      <c r="C132" s="185" t="s">
        <v>85</v>
      </c>
      <c r="D132" s="185" t="s">
        <v>224</v>
      </c>
      <c r="E132" s="186" t="s">
        <v>1971</v>
      </c>
      <c r="F132" s="187" t="s">
        <v>1972</v>
      </c>
      <c r="G132" s="188" t="s">
        <v>321</v>
      </c>
      <c r="H132" s="189">
        <v>1</v>
      </c>
      <c r="I132" s="190"/>
      <c r="J132" s="191">
        <f>ROUND(I132*H132,2)</f>
        <v>0</v>
      </c>
      <c r="K132" s="187" t="s">
        <v>228</v>
      </c>
      <c r="L132" s="39"/>
      <c r="M132" s="192" t="s">
        <v>1</v>
      </c>
      <c r="N132" s="193" t="s">
        <v>43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229</v>
      </c>
      <c r="AT132" s="196" t="s">
        <v>224</v>
      </c>
      <c r="AU132" s="196" t="s">
        <v>85</v>
      </c>
      <c r="AY132" s="17" t="s">
        <v>223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85</v>
      </c>
      <c r="BK132" s="197">
        <f>ROUND(I132*H132,2)</f>
        <v>0</v>
      </c>
      <c r="BL132" s="17" t="s">
        <v>229</v>
      </c>
      <c r="BM132" s="196" t="s">
        <v>1973</v>
      </c>
    </row>
    <row r="133" spans="1:65" s="2" customFormat="1" ht="24.2" customHeight="1">
      <c r="A133" s="34"/>
      <c r="B133" s="35"/>
      <c r="C133" s="185" t="s">
        <v>87</v>
      </c>
      <c r="D133" s="185" t="s">
        <v>224</v>
      </c>
      <c r="E133" s="186" t="s">
        <v>1974</v>
      </c>
      <c r="F133" s="187" t="s">
        <v>1975</v>
      </c>
      <c r="G133" s="188" t="s">
        <v>146</v>
      </c>
      <c r="H133" s="189">
        <v>1</v>
      </c>
      <c r="I133" s="190"/>
      <c r="J133" s="191">
        <f>ROUND(I133*H133,2)</f>
        <v>0</v>
      </c>
      <c r="K133" s="187" t="s">
        <v>228</v>
      </c>
      <c r="L133" s="39"/>
      <c r="M133" s="192" t="s">
        <v>1</v>
      </c>
      <c r="N133" s="193" t="s">
        <v>43</v>
      </c>
      <c r="O133" s="71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229</v>
      </c>
      <c r="AT133" s="196" t="s">
        <v>224</v>
      </c>
      <c r="AU133" s="196" t="s">
        <v>85</v>
      </c>
      <c r="AY133" s="17" t="s">
        <v>223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85</v>
      </c>
      <c r="BK133" s="197">
        <f>ROUND(I133*H133,2)</f>
        <v>0</v>
      </c>
      <c r="BL133" s="17" t="s">
        <v>229</v>
      </c>
      <c r="BM133" s="196" t="s">
        <v>1976</v>
      </c>
    </row>
    <row r="134" spans="1:65" s="2" customFormat="1" ht="24.2" customHeight="1">
      <c r="A134" s="34"/>
      <c r="B134" s="35"/>
      <c r="C134" s="185" t="s">
        <v>95</v>
      </c>
      <c r="D134" s="185" t="s">
        <v>224</v>
      </c>
      <c r="E134" s="186" t="s">
        <v>1977</v>
      </c>
      <c r="F134" s="187" t="s">
        <v>1978</v>
      </c>
      <c r="G134" s="188" t="s">
        <v>321</v>
      </c>
      <c r="H134" s="189">
        <v>1</v>
      </c>
      <c r="I134" s="190"/>
      <c r="J134" s="191">
        <f>ROUND(I134*H134,2)</f>
        <v>0</v>
      </c>
      <c r="K134" s="187" t="s">
        <v>228</v>
      </c>
      <c r="L134" s="39"/>
      <c r="M134" s="192" t="s">
        <v>1</v>
      </c>
      <c r="N134" s="193" t="s">
        <v>43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229</v>
      </c>
      <c r="AT134" s="196" t="s">
        <v>224</v>
      </c>
      <c r="AU134" s="196" t="s">
        <v>85</v>
      </c>
      <c r="AY134" s="17" t="s">
        <v>223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85</v>
      </c>
      <c r="BK134" s="197">
        <f>ROUND(I134*H134,2)</f>
        <v>0</v>
      </c>
      <c r="BL134" s="17" t="s">
        <v>229</v>
      </c>
      <c r="BM134" s="196" t="s">
        <v>1979</v>
      </c>
    </row>
    <row r="135" spans="1:65" s="2" customFormat="1" ht="24.2" customHeight="1">
      <c r="A135" s="34"/>
      <c r="B135" s="35"/>
      <c r="C135" s="185" t="s">
        <v>229</v>
      </c>
      <c r="D135" s="185" t="s">
        <v>224</v>
      </c>
      <c r="E135" s="186" t="s">
        <v>1980</v>
      </c>
      <c r="F135" s="187" t="s">
        <v>1981</v>
      </c>
      <c r="G135" s="188" t="s">
        <v>321</v>
      </c>
      <c r="H135" s="189">
        <v>1</v>
      </c>
      <c r="I135" s="190"/>
      <c r="J135" s="191">
        <f>ROUND(I135*H135,2)</f>
        <v>0</v>
      </c>
      <c r="K135" s="187" t="s">
        <v>228</v>
      </c>
      <c r="L135" s="39"/>
      <c r="M135" s="192" t="s">
        <v>1</v>
      </c>
      <c r="N135" s="193" t="s">
        <v>43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229</v>
      </c>
      <c r="AT135" s="196" t="s">
        <v>224</v>
      </c>
      <c r="AU135" s="196" t="s">
        <v>85</v>
      </c>
      <c r="AY135" s="17" t="s">
        <v>223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85</v>
      </c>
      <c r="BK135" s="197">
        <f>ROUND(I135*H135,2)</f>
        <v>0</v>
      </c>
      <c r="BL135" s="17" t="s">
        <v>229</v>
      </c>
      <c r="BM135" s="196" t="s">
        <v>1982</v>
      </c>
    </row>
    <row r="136" spans="1:65" s="2" customFormat="1" ht="24.2" customHeight="1">
      <c r="A136" s="34"/>
      <c r="B136" s="35"/>
      <c r="C136" s="185" t="s">
        <v>250</v>
      </c>
      <c r="D136" s="185" t="s">
        <v>224</v>
      </c>
      <c r="E136" s="186" t="s">
        <v>1983</v>
      </c>
      <c r="F136" s="187" t="s">
        <v>1984</v>
      </c>
      <c r="G136" s="188" t="s">
        <v>321</v>
      </c>
      <c r="H136" s="189">
        <v>19</v>
      </c>
      <c r="I136" s="190"/>
      <c r="J136" s="191">
        <f>ROUND(I136*H136,2)</f>
        <v>0</v>
      </c>
      <c r="K136" s="187" t="s">
        <v>228</v>
      </c>
      <c r="L136" s="39"/>
      <c r="M136" s="192" t="s">
        <v>1</v>
      </c>
      <c r="N136" s="193" t="s">
        <v>43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229</v>
      </c>
      <c r="AT136" s="196" t="s">
        <v>224</v>
      </c>
      <c r="AU136" s="196" t="s">
        <v>85</v>
      </c>
      <c r="AY136" s="17" t="s">
        <v>223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85</v>
      </c>
      <c r="BK136" s="197">
        <f>ROUND(I136*H136,2)</f>
        <v>0</v>
      </c>
      <c r="BL136" s="17" t="s">
        <v>229</v>
      </c>
      <c r="BM136" s="196" t="s">
        <v>1985</v>
      </c>
    </row>
    <row r="137" spans="1:65" s="13" customFormat="1" ht="11.25">
      <c r="B137" s="209"/>
      <c r="C137" s="210"/>
      <c r="D137" s="200" t="s">
        <v>231</v>
      </c>
      <c r="E137" s="210"/>
      <c r="F137" s="212" t="s">
        <v>1986</v>
      </c>
      <c r="G137" s="210"/>
      <c r="H137" s="213">
        <v>19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231</v>
      </c>
      <c r="AU137" s="219" t="s">
        <v>85</v>
      </c>
      <c r="AV137" s="13" t="s">
        <v>87</v>
      </c>
      <c r="AW137" s="13" t="s">
        <v>4</v>
      </c>
      <c r="AX137" s="13" t="s">
        <v>85</v>
      </c>
      <c r="AY137" s="219" t="s">
        <v>223</v>
      </c>
    </row>
    <row r="138" spans="1:65" s="2" customFormat="1" ht="33" customHeight="1">
      <c r="A138" s="34"/>
      <c r="B138" s="35"/>
      <c r="C138" s="185" t="s">
        <v>255</v>
      </c>
      <c r="D138" s="185" t="s">
        <v>224</v>
      </c>
      <c r="E138" s="186" t="s">
        <v>1987</v>
      </c>
      <c r="F138" s="187" t="s">
        <v>1988</v>
      </c>
      <c r="G138" s="188" t="s">
        <v>321</v>
      </c>
      <c r="H138" s="189">
        <v>19</v>
      </c>
      <c r="I138" s="190"/>
      <c r="J138" s="191">
        <f>ROUND(I138*H138,2)</f>
        <v>0</v>
      </c>
      <c r="K138" s="187" t="s">
        <v>228</v>
      </c>
      <c r="L138" s="39"/>
      <c r="M138" s="192" t="s">
        <v>1</v>
      </c>
      <c r="N138" s="193" t="s">
        <v>43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229</v>
      </c>
      <c r="AT138" s="196" t="s">
        <v>224</v>
      </c>
      <c r="AU138" s="196" t="s">
        <v>85</v>
      </c>
      <c r="AY138" s="17" t="s">
        <v>223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85</v>
      </c>
      <c r="BK138" s="197">
        <f>ROUND(I138*H138,2)</f>
        <v>0</v>
      </c>
      <c r="BL138" s="17" t="s">
        <v>229</v>
      </c>
      <c r="BM138" s="196" t="s">
        <v>1989</v>
      </c>
    </row>
    <row r="139" spans="1:65" s="13" customFormat="1" ht="11.25">
      <c r="B139" s="209"/>
      <c r="C139" s="210"/>
      <c r="D139" s="200" t="s">
        <v>231</v>
      </c>
      <c r="E139" s="210"/>
      <c r="F139" s="212" t="s">
        <v>1986</v>
      </c>
      <c r="G139" s="210"/>
      <c r="H139" s="213">
        <v>19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231</v>
      </c>
      <c r="AU139" s="219" t="s">
        <v>85</v>
      </c>
      <c r="AV139" s="13" t="s">
        <v>87</v>
      </c>
      <c r="AW139" s="13" t="s">
        <v>4</v>
      </c>
      <c r="AX139" s="13" t="s">
        <v>85</v>
      </c>
      <c r="AY139" s="219" t="s">
        <v>223</v>
      </c>
    </row>
    <row r="140" spans="1:65" s="11" customFormat="1" ht="25.9" customHeight="1">
      <c r="B140" s="171"/>
      <c r="C140" s="172"/>
      <c r="D140" s="173" t="s">
        <v>77</v>
      </c>
      <c r="E140" s="174" t="s">
        <v>87</v>
      </c>
      <c r="F140" s="174" t="s">
        <v>254</v>
      </c>
      <c r="G140" s="172"/>
      <c r="H140" s="172"/>
      <c r="I140" s="175"/>
      <c r="J140" s="176">
        <f>BK140</f>
        <v>0</v>
      </c>
      <c r="K140" s="172"/>
      <c r="L140" s="177"/>
      <c r="M140" s="178"/>
      <c r="N140" s="179"/>
      <c r="O140" s="179"/>
      <c r="P140" s="180">
        <f>SUM(P141:P142)</f>
        <v>0</v>
      </c>
      <c r="Q140" s="179"/>
      <c r="R140" s="180">
        <f>SUM(R141:R142)</f>
        <v>3.6000000000000004E-2</v>
      </c>
      <c r="S140" s="179"/>
      <c r="T140" s="181">
        <f>SUM(T141:T142)</f>
        <v>0</v>
      </c>
      <c r="AR140" s="182" t="s">
        <v>85</v>
      </c>
      <c r="AT140" s="183" t="s">
        <v>77</v>
      </c>
      <c r="AU140" s="183" t="s">
        <v>78</v>
      </c>
      <c r="AY140" s="182" t="s">
        <v>223</v>
      </c>
      <c r="BK140" s="184">
        <f>SUM(BK141:BK142)</f>
        <v>0</v>
      </c>
    </row>
    <row r="141" spans="1:65" s="2" customFormat="1" ht="24.2" customHeight="1">
      <c r="A141" s="34"/>
      <c r="B141" s="35"/>
      <c r="C141" s="185" t="s">
        <v>259</v>
      </c>
      <c r="D141" s="185" t="s">
        <v>224</v>
      </c>
      <c r="E141" s="186" t="s">
        <v>1990</v>
      </c>
      <c r="F141" s="187" t="s">
        <v>1991</v>
      </c>
      <c r="G141" s="188" t="s">
        <v>321</v>
      </c>
      <c r="H141" s="189">
        <v>5</v>
      </c>
      <c r="I141" s="190"/>
      <c r="J141" s="191">
        <f>ROUND(I141*H141,2)</f>
        <v>0</v>
      </c>
      <c r="K141" s="187" t="s">
        <v>228</v>
      </c>
      <c r="L141" s="39"/>
      <c r="M141" s="192" t="s">
        <v>1</v>
      </c>
      <c r="N141" s="193" t="s">
        <v>43</v>
      </c>
      <c r="O141" s="71"/>
      <c r="P141" s="194">
        <f>O141*H141</f>
        <v>0</v>
      </c>
      <c r="Q141" s="194">
        <v>3.8E-3</v>
      </c>
      <c r="R141" s="194">
        <f>Q141*H141</f>
        <v>1.9E-2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229</v>
      </c>
      <c r="AT141" s="196" t="s">
        <v>224</v>
      </c>
      <c r="AU141" s="196" t="s">
        <v>85</v>
      </c>
      <c r="AY141" s="17" t="s">
        <v>223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85</v>
      </c>
      <c r="BK141" s="197">
        <f>ROUND(I141*H141,2)</f>
        <v>0</v>
      </c>
      <c r="BL141" s="17" t="s">
        <v>229</v>
      </c>
      <c r="BM141" s="196" t="s">
        <v>1992</v>
      </c>
    </row>
    <row r="142" spans="1:65" s="2" customFormat="1" ht="21.75" customHeight="1">
      <c r="A142" s="34"/>
      <c r="B142" s="35"/>
      <c r="C142" s="185" t="s">
        <v>267</v>
      </c>
      <c r="D142" s="185" t="s">
        <v>224</v>
      </c>
      <c r="E142" s="186" t="s">
        <v>1993</v>
      </c>
      <c r="F142" s="187" t="s">
        <v>1994</v>
      </c>
      <c r="G142" s="188" t="s">
        <v>321</v>
      </c>
      <c r="H142" s="189">
        <v>2</v>
      </c>
      <c r="I142" s="190"/>
      <c r="J142" s="191">
        <f>ROUND(I142*H142,2)</f>
        <v>0</v>
      </c>
      <c r="K142" s="187" t="s">
        <v>228</v>
      </c>
      <c r="L142" s="39"/>
      <c r="M142" s="192" t="s">
        <v>1</v>
      </c>
      <c r="N142" s="193" t="s">
        <v>43</v>
      </c>
      <c r="O142" s="71"/>
      <c r="P142" s="194">
        <f>O142*H142</f>
        <v>0</v>
      </c>
      <c r="Q142" s="194">
        <v>8.5000000000000006E-3</v>
      </c>
      <c r="R142" s="194">
        <f>Q142*H142</f>
        <v>1.7000000000000001E-2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229</v>
      </c>
      <c r="AT142" s="196" t="s">
        <v>224</v>
      </c>
      <c r="AU142" s="196" t="s">
        <v>85</v>
      </c>
      <c r="AY142" s="17" t="s">
        <v>223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85</v>
      </c>
      <c r="BK142" s="197">
        <f>ROUND(I142*H142,2)</f>
        <v>0</v>
      </c>
      <c r="BL142" s="17" t="s">
        <v>229</v>
      </c>
      <c r="BM142" s="196" t="s">
        <v>1995</v>
      </c>
    </row>
    <row r="143" spans="1:65" s="11" customFormat="1" ht="25.9" customHeight="1">
      <c r="B143" s="171"/>
      <c r="C143" s="172"/>
      <c r="D143" s="173" t="s">
        <v>77</v>
      </c>
      <c r="E143" s="174" t="s">
        <v>95</v>
      </c>
      <c r="F143" s="174" t="s">
        <v>294</v>
      </c>
      <c r="G143" s="172"/>
      <c r="H143" s="172"/>
      <c r="I143" s="175"/>
      <c r="J143" s="176">
        <f>BK143</f>
        <v>0</v>
      </c>
      <c r="K143" s="172"/>
      <c r="L143" s="177"/>
      <c r="M143" s="178"/>
      <c r="N143" s="179"/>
      <c r="O143" s="179"/>
      <c r="P143" s="180">
        <f>SUM(P144:P155)</f>
        <v>0</v>
      </c>
      <c r="Q143" s="179"/>
      <c r="R143" s="180">
        <f>SUM(R144:R155)</f>
        <v>3.4999999999999996E-2</v>
      </c>
      <c r="S143" s="179"/>
      <c r="T143" s="181">
        <f>SUM(T144:T155)</f>
        <v>0</v>
      </c>
      <c r="AR143" s="182" t="s">
        <v>85</v>
      </c>
      <c r="AT143" s="183" t="s">
        <v>77</v>
      </c>
      <c r="AU143" s="183" t="s">
        <v>78</v>
      </c>
      <c r="AY143" s="182" t="s">
        <v>223</v>
      </c>
      <c r="BK143" s="184">
        <f>SUM(BK144:BK155)</f>
        <v>0</v>
      </c>
    </row>
    <row r="144" spans="1:65" s="2" customFormat="1" ht="24.2" customHeight="1">
      <c r="A144" s="34"/>
      <c r="B144" s="35"/>
      <c r="C144" s="185" t="s">
        <v>272</v>
      </c>
      <c r="D144" s="185" t="s">
        <v>224</v>
      </c>
      <c r="E144" s="186" t="s">
        <v>1996</v>
      </c>
      <c r="F144" s="187" t="s">
        <v>1997</v>
      </c>
      <c r="G144" s="188" t="s">
        <v>321</v>
      </c>
      <c r="H144" s="189">
        <v>5</v>
      </c>
      <c r="I144" s="190"/>
      <c r="J144" s="191">
        <f>ROUND(I144*H144,2)</f>
        <v>0</v>
      </c>
      <c r="K144" s="187" t="s">
        <v>228</v>
      </c>
      <c r="L144" s="39"/>
      <c r="M144" s="192" t="s">
        <v>1</v>
      </c>
      <c r="N144" s="193" t="s">
        <v>43</v>
      </c>
      <c r="O144" s="71"/>
      <c r="P144" s="194">
        <f>O144*H144</f>
        <v>0</v>
      </c>
      <c r="Q144" s="194">
        <v>1E-3</v>
      </c>
      <c r="R144" s="194">
        <f>Q144*H144</f>
        <v>5.0000000000000001E-3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229</v>
      </c>
      <c r="AT144" s="196" t="s">
        <v>224</v>
      </c>
      <c r="AU144" s="196" t="s">
        <v>85</v>
      </c>
      <c r="AY144" s="17" t="s">
        <v>223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85</v>
      </c>
      <c r="BK144" s="197">
        <f>ROUND(I144*H144,2)</f>
        <v>0</v>
      </c>
      <c r="BL144" s="17" t="s">
        <v>229</v>
      </c>
      <c r="BM144" s="196" t="s">
        <v>1998</v>
      </c>
    </row>
    <row r="145" spans="1:65" s="2" customFormat="1" ht="24.2" customHeight="1">
      <c r="A145" s="34"/>
      <c r="B145" s="35"/>
      <c r="C145" s="231" t="s">
        <v>280</v>
      </c>
      <c r="D145" s="231" t="s">
        <v>268</v>
      </c>
      <c r="E145" s="232" t="s">
        <v>1999</v>
      </c>
      <c r="F145" s="233" t="s">
        <v>2000</v>
      </c>
      <c r="G145" s="234" t="s">
        <v>321</v>
      </c>
      <c r="H145" s="235">
        <v>5</v>
      </c>
      <c r="I145" s="236"/>
      <c r="J145" s="237">
        <f>ROUND(I145*H145,2)</f>
        <v>0</v>
      </c>
      <c r="K145" s="233" t="s">
        <v>228</v>
      </c>
      <c r="L145" s="238"/>
      <c r="M145" s="239" t="s">
        <v>1</v>
      </c>
      <c r="N145" s="240" t="s">
        <v>43</v>
      </c>
      <c r="O145" s="71"/>
      <c r="P145" s="194">
        <f>O145*H145</f>
        <v>0</v>
      </c>
      <c r="Q145" s="194">
        <v>2E-3</v>
      </c>
      <c r="R145" s="194">
        <f>Q145*H145</f>
        <v>0.01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267</v>
      </c>
      <c r="AT145" s="196" t="s">
        <v>268</v>
      </c>
      <c r="AU145" s="196" t="s">
        <v>85</v>
      </c>
      <c r="AY145" s="17" t="s">
        <v>223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85</v>
      </c>
      <c r="BK145" s="197">
        <f>ROUND(I145*H145,2)</f>
        <v>0</v>
      </c>
      <c r="BL145" s="17" t="s">
        <v>229</v>
      </c>
      <c r="BM145" s="196" t="s">
        <v>2001</v>
      </c>
    </row>
    <row r="146" spans="1:65" s="2" customFormat="1" ht="24.2" customHeight="1">
      <c r="A146" s="34"/>
      <c r="B146" s="35"/>
      <c r="C146" s="231" t="s">
        <v>285</v>
      </c>
      <c r="D146" s="231" t="s">
        <v>268</v>
      </c>
      <c r="E146" s="232" t="s">
        <v>2002</v>
      </c>
      <c r="F146" s="233" t="s">
        <v>2003</v>
      </c>
      <c r="G146" s="234" t="s">
        <v>321</v>
      </c>
      <c r="H146" s="235">
        <v>2</v>
      </c>
      <c r="I146" s="236"/>
      <c r="J146" s="237">
        <f>ROUND(I146*H146,2)</f>
        <v>0</v>
      </c>
      <c r="K146" s="233" t="s">
        <v>228</v>
      </c>
      <c r="L146" s="238"/>
      <c r="M146" s="239" t="s">
        <v>1</v>
      </c>
      <c r="N146" s="240" t="s">
        <v>43</v>
      </c>
      <c r="O146" s="71"/>
      <c r="P146" s="194">
        <f>O146*H146</f>
        <v>0</v>
      </c>
      <c r="Q146" s="194">
        <v>3.3999999999999998E-3</v>
      </c>
      <c r="R146" s="194">
        <f>Q146*H146</f>
        <v>6.7999999999999996E-3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267</v>
      </c>
      <c r="AT146" s="196" t="s">
        <v>268</v>
      </c>
      <c r="AU146" s="196" t="s">
        <v>85</v>
      </c>
      <c r="AY146" s="17" t="s">
        <v>223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85</v>
      </c>
      <c r="BK146" s="197">
        <f>ROUND(I146*H146,2)</f>
        <v>0</v>
      </c>
      <c r="BL146" s="17" t="s">
        <v>229</v>
      </c>
      <c r="BM146" s="196" t="s">
        <v>2004</v>
      </c>
    </row>
    <row r="147" spans="1:65" s="2" customFormat="1" ht="24.2" customHeight="1">
      <c r="A147" s="34"/>
      <c r="B147" s="35"/>
      <c r="C147" s="185" t="s">
        <v>289</v>
      </c>
      <c r="D147" s="185" t="s">
        <v>224</v>
      </c>
      <c r="E147" s="186" t="s">
        <v>2005</v>
      </c>
      <c r="F147" s="187" t="s">
        <v>2006</v>
      </c>
      <c r="G147" s="188" t="s">
        <v>321</v>
      </c>
      <c r="H147" s="189">
        <v>1</v>
      </c>
      <c r="I147" s="190"/>
      <c r="J147" s="191">
        <f>ROUND(I147*H147,2)</f>
        <v>0</v>
      </c>
      <c r="K147" s="187" t="s">
        <v>228</v>
      </c>
      <c r="L147" s="39"/>
      <c r="M147" s="192" t="s">
        <v>1</v>
      </c>
      <c r="N147" s="193" t="s">
        <v>43</v>
      </c>
      <c r="O147" s="71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229</v>
      </c>
      <c r="AT147" s="196" t="s">
        <v>224</v>
      </c>
      <c r="AU147" s="196" t="s">
        <v>85</v>
      </c>
      <c r="AY147" s="17" t="s">
        <v>223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85</v>
      </c>
      <c r="BK147" s="197">
        <f>ROUND(I147*H147,2)</f>
        <v>0</v>
      </c>
      <c r="BL147" s="17" t="s">
        <v>229</v>
      </c>
      <c r="BM147" s="196" t="s">
        <v>2007</v>
      </c>
    </row>
    <row r="148" spans="1:65" s="2" customFormat="1" ht="24.2" customHeight="1">
      <c r="A148" s="34"/>
      <c r="B148" s="35"/>
      <c r="C148" s="231" t="s">
        <v>295</v>
      </c>
      <c r="D148" s="231" t="s">
        <v>268</v>
      </c>
      <c r="E148" s="232" t="s">
        <v>2008</v>
      </c>
      <c r="F148" s="233" t="s">
        <v>2009</v>
      </c>
      <c r="G148" s="234" t="s">
        <v>321</v>
      </c>
      <c r="H148" s="235">
        <v>1</v>
      </c>
      <c r="I148" s="236"/>
      <c r="J148" s="237">
        <f>ROUND(I148*H148,2)</f>
        <v>0</v>
      </c>
      <c r="K148" s="233" t="s">
        <v>485</v>
      </c>
      <c r="L148" s="238"/>
      <c r="M148" s="239" t="s">
        <v>1</v>
      </c>
      <c r="N148" s="240" t="s">
        <v>43</v>
      </c>
      <c r="O148" s="71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267</v>
      </c>
      <c r="AT148" s="196" t="s">
        <v>268</v>
      </c>
      <c r="AU148" s="196" t="s">
        <v>85</v>
      </c>
      <c r="AY148" s="17" t="s">
        <v>223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85</v>
      </c>
      <c r="BK148" s="197">
        <f>ROUND(I148*H148,2)</f>
        <v>0</v>
      </c>
      <c r="BL148" s="17" t="s">
        <v>229</v>
      </c>
      <c r="BM148" s="196" t="s">
        <v>2010</v>
      </c>
    </row>
    <row r="149" spans="1:65" s="2" customFormat="1" ht="29.25">
      <c r="A149" s="34"/>
      <c r="B149" s="35"/>
      <c r="C149" s="36"/>
      <c r="D149" s="200" t="s">
        <v>337</v>
      </c>
      <c r="E149" s="36"/>
      <c r="F149" s="241" t="s">
        <v>2011</v>
      </c>
      <c r="G149" s="36"/>
      <c r="H149" s="36"/>
      <c r="I149" s="242"/>
      <c r="J149" s="36"/>
      <c r="K149" s="36"/>
      <c r="L149" s="39"/>
      <c r="M149" s="243"/>
      <c r="N149" s="244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337</v>
      </c>
      <c r="AU149" s="17" t="s">
        <v>85</v>
      </c>
    </row>
    <row r="150" spans="1:65" s="2" customFormat="1" ht="24.2" customHeight="1">
      <c r="A150" s="34"/>
      <c r="B150" s="35"/>
      <c r="C150" s="185" t="s">
        <v>301</v>
      </c>
      <c r="D150" s="185" t="s">
        <v>224</v>
      </c>
      <c r="E150" s="186" t="s">
        <v>2012</v>
      </c>
      <c r="F150" s="187" t="s">
        <v>2013</v>
      </c>
      <c r="G150" s="188" t="s">
        <v>142</v>
      </c>
      <c r="H150" s="189">
        <v>10</v>
      </c>
      <c r="I150" s="190"/>
      <c r="J150" s="191">
        <f>ROUND(I150*H150,2)</f>
        <v>0</v>
      </c>
      <c r="K150" s="187" t="s">
        <v>228</v>
      </c>
      <c r="L150" s="39"/>
      <c r="M150" s="192" t="s">
        <v>1</v>
      </c>
      <c r="N150" s="193" t="s">
        <v>43</v>
      </c>
      <c r="O150" s="71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229</v>
      </c>
      <c r="AT150" s="196" t="s">
        <v>224</v>
      </c>
      <c r="AU150" s="196" t="s">
        <v>85</v>
      </c>
      <c r="AY150" s="17" t="s">
        <v>223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85</v>
      </c>
      <c r="BK150" s="197">
        <f>ROUND(I150*H150,2)</f>
        <v>0</v>
      </c>
      <c r="BL150" s="17" t="s">
        <v>229</v>
      </c>
      <c r="BM150" s="196" t="s">
        <v>2014</v>
      </c>
    </row>
    <row r="151" spans="1:65" s="2" customFormat="1" ht="24.2" customHeight="1">
      <c r="A151" s="34"/>
      <c r="B151" s="35"/>
      <c r="C151" s="231" t="s">
        <v>8</v>
      </c>
      <c r="D151" s="231" t="s">
        <v>268</v>
      </c>
      <c r="E151" s="232" t="s">
        <v>2015</v>
      </c>
      <c r="F151" s="233" t="s">
        <v>2016</v>
      </c>
      <c r="G151" s="234" t="s">
        <v>142</v>
      </c>
      <c r="H151" s="235">
        <v>10</v>
      </c>
      <c r="I151" s="236"/>
      <c r="J151" s="237">
        <f>ROUND(I151*H151,2)</f>
        <v>0</v>
      </c>
      <c r="K151" s="233" t="s">
        <v>228</v>
      </c>
      <c r="L151" s="238"/>
      <c r="M151" s="239" t="s">
        <v>1</v>
      </c>
      <c r="N151" s="240" t="s">
        <v>43</v>
      </c>
      <c r="O151" s="71"/>
      <c r="P151" s="194">
        <f>O151*H151</f>
        <v>0</v>
      </c>
      <c r="Q151" s="194">
        <v>1.1999999999999999E-3</v>
      </c>
      <c r="R151" s="194">
        <f>Q151*H151</f>
        <v>1.1999999999999999E-2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267</v>
      </c>
      <c r="AT151" s="196" t="s">
        <v>268</v>
      </c>
      <c r="AU151" s="196" t="s">
        <v>85</v>
      </c>
      <c r="AY151" s="17" t="s">
        <v>223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85</v>
      </c>
      <c r="BK151" s="197">
        <f>ROUND(I151*H151,2)</f>
        <v>0</v>
      </c>
      <c r="BL151" s="17" t="s">
        <v>229</v>
      </c>
      <c r="BM151" s="196" t="s">
        <v>2017</v>
      </c>
    </row>
    <row r="152" spans="1:65" s="2" customFormat="1" ht="24.2" customHeight="1">
      <c r="A152" s="34"/>
      <c r="B152" s="35"/>
      <c r="C152" s="185" t="s">
        <v>318</v>
      </c>
      <c r="D152" s="185" t="s">
        <v>224</v>
      </c>
      <c r="E152" s="186" t="s">
        <v>2018</v>
      </c>
      <c r="F152" s="187" t="s">
        <v>2019</v>
      </c>
      <c r="G152" s="188" t="s">
        <v>142</v>
      </c>
      <c r="H152" s="189">
        <v>30</v>
      </c>
      <c r="I152" s="190"/>
      <c r="J152" s="191">
        <f>ROUND(I152*H152,2)</f>
        <v>0</v>
      </c>
      <c r="K152" s="187" t="s">
        <v>228</v>
      </c>
      <c r="L152" s="39"/>
      <c r="M152" s="192" t="s">
        <v>1</v>
      </c>
      <c r="N152" s="193" t="s">
        <v>43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229</v>
      </c>
      <c r="AT152" s="196" t="s">
        <v>224</v>
      </c>
      <c r="AU152" s="196" t="s">
        <v>85</v>
      </c>
      <c r="AY152" s="17" t="s">
        <v>223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85</v>
      </c>
      <c r="BK152" s="197">
        <f>ROUND(I152*H152,2)</f>
        <v>0</v>
      </c>
      <c r="BL152" s="17" t="s">
        <v>229</v>
      </c>
      <c r="BM152" s="196" t="s">
        <v>2020</v>
      </c>
    </row>
    <row r="153" spans="1:65" s="13" customFormat="1" ht="11.25">
      <c r="B153" s="209"/>
      <c r="C153" s="210"/>
      <c r="D153" s="200" t="s">
        <v>231</v>
      </c>
      <c r="E153" s="211" t="s">
        <v>1</v>
      </c>
      <c r="F153" s="212" t="s">
        <v>2021</v>
      </c>
      <c r="G153" s="210"/>
      <c r="H153" s="213">
        <v>30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231</v>
      </c>
      <c r="AU153" s="219" t="s">
        <v>85</v>
      </c>
      <c r="AV153" s="13" t="s">
        <v>87</v>
      </c>
      <c r="AW153" s="13" t="s">
        <v>33</v>
      </c>
      <c r="AX153" s="13" t="s">
        <v>85</v>
      </c>
      <c r="AY153" s="219" t="s">
        <v>223</v>
      </c>
    </row>
    <row r="154" spans="1:65" s="2" customFormat="1" ht="16.5" customHeight="1">
      <c r="A154" s="34"/>
      <c r="B154" s="35"/>
      <c r="C154" s="231" t="s">
        <v>324</v>
      </c>
      <c r="D154" s="231" t="s">
        <v>268</v>
      </c>
      <c r="E154" s="232" t="s">
        <v>2022</v>
      </c>
      <c r="F154" s="233" t="s">
        <v>2023</v>
      </c>
      <c r="G154" s="234" t="s">
        <v>142</v>
      </c>
      <c r="H154" s="235">
        <v>30</v>
      </c>
      <c r="I154" s="236"/>
      <c r="J154" s="237">
        <f>ROUND(I154*H154,2)</f>
        <v>0</v>
      </c>
      <c r="K154" s="233" t="s">
        <v>228</v>
      </c>
      <c r="L154" s="238"/>
      <c r="M154" s="239" t="s">
        <v>1</v>
      </c>
      <c r="N154" s="240" t="s">
        <v>43</v>
      </c>
      <c r="O154" s="71"/>
      <c r="P154" s="194">
        <f>O154*H154</f>
        <v>0</v>
      </c>
      <c r="Q154" s="194">
        <v>4.0000000000000003E-5</v>
      </c>
      <c r="R154" s="194">
        <f>Q154*H154</f>
        <v>1.2000000000000001E-3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267</v>
      </c>
      <c r="AT154" s="196" t="s">
        <v>268</v>
      </c>
      <c r="AU154" s="196" t="s">
        <v>85</v>
      </c>
      <c r="AY154" s="17" t="s">
        <v>223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85</v>
      </c>
      <c r="BK154" s="197">
        <f>ROUND(I154*H154,2)</f>
        <v>0</v>
      </c>
      <c r="BL154" s="17" t="s">
        <v>229</v>
      </c>
      <c r="BM154" s="196" t="s">
        <v>2024</v>
      </c>
    </row>
    <row r="155" spans="1:65" s="13" customFormat="1" ht="11.25">
      <c r="B155" s="209"/>
      <c r="C155" s="210"/>
      <c r="D155" s="200" t="s">
        <v>231</v>
      </c>
      <c r="E155" s="210"/>
      <c r="F155" s="212" t="s">
        <v>2025</v>
      </c>
      <c r="G155" s="210"/>
      <c r="H155" s="213">
        <v>30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231</v>
      </c>
      <c r="AU155" s="219" t="s">
        <v>85</v>
      </c>
      <c r="AV155" s="13" t="s">
        <v>87</v>
      </c>
      <c r="AW155" s="13" t="s">
        <v>4</v>
      </c>
      <c r="AX155" s="13" t="s">
        <v>85</v>
      </c>
      <c r="AY155" s="219" t="s">
        <v>223</v>
      </c>
    </row>
    <row r="156" spans="1:65" s="11" customFormat="1" ht="25.9" customHeight="1">
      <c r="B156" s="171"/>
      <c r="C156" s="172"/>
      <c r="D156" s="173" t="s">
        <v>77</v>
      </c>
      <c r="E156" s="174" t="s">
        <v>272</v>
      </c>
      <c r="F156" s="174" t="s">
        <v>601</v>
      </c>
      <c r="G156" s="172"/>
      <c r="H156" s="172"/>
      <c r="I156" s="175"/>
      <c r="J156" s="176">
        <f>BK156</f>
        <v>0</v>
      </c>
      <c r="K156" s="172"/>
      <c r="L156" s="177"/>
      <c r="M156" s="178"/>
      <c r="N156" s="179"/>
      <c r="O156" s="179"/>
      <c r="P156" s="180">
        <f>SUM(P157:P160)</f>
        <v>0</v>
      </c>
      <c r="Q156" s="179"/>
      <c r="R156" s="180">
        <f>SUM(R157:R160)</f>
        <v>0</v>
      </c>
      <c r="S156" s="179"/>
      <c r="T156" s="181">
        <f>SUM(T157:T160)</f>
        <v>14.061000000000002</v>
      </c>
      <c r="AR156" s="182" t="s">
        <v>85</v>
      </c>
      <c r="AT156" s="183" t="s">
        <v>77</v>
      </c>
      <c r="AU156" s="183" t="s">
        <v>78</v>
      </c>
      <c r="AY156" s="182" t="s">
        <v>223</v>
      </c>
      <c r="BK156" s="184">
        <f>SUM(BK157:BK160)</f>
        <v>0</v>
      </c>
    </row>
    <row r="157" spans="1:65" s="2" customFormat="1" ht="24.2" customHeight="1">
      <c r="A157" s="34"/>
      <c r="B157" s="35"/>
      <c r="C157" s="185" t="s">
        <v>329</v>
      </c>
      <c r="D157" s="185" t="s">
        <v>224</v>
      </c>
      <c r="E157" s="186" t="s">
        <v>659</v>
      </c>
      <c r="F157" s="187" t="s">
        <v>660</v>
      </c>
      <c r="G157" s="188" t="s">
        <v>227</v>
      </c>
      <c r="H157" s="189">
        <v>7.6950000000000003</v>
      </c>
      <c r="I157" s="190"/>
      <c r="J157" s="191">
        <f>ROUND(I157*H157,2)</f>
        <v>0</v>
      </c>
      <c r="K157" s="187" t="s">
        <v>228</v>
      </c>
      <c r="L157" s="39"/>
      <c r="M157" s="192" t="s">
        <v>1</v>
      </c>
      <c r="N157" s="193" t="s">
        <v>43</v>
      </c>
      <c r="O157" s="71"/>
      <c r="P157" s="194">
        <f>O157*H157</f>
        <v>0</v>
      </c>
      <c r="Q157" s="194">
        <v>0</v>
      </c>
      <c r="R157" s="194">
        <f>Q157*H157</f>
        <v>0</v>
      </c>
      <c r="S157" s="194">
        <v>1.8</v>
      </c>
      <c r="T157" s="195">
        <f>S157*H157</f>
        <v>13.851000000000001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6" t="s">
        <v>229</v>
      </c>
      <c r="AT157" s="196" t="s">
        <v>224</v>
      </c>
      <c r="AU157" s="196" t="s">
        <v>85</v>
      </c>
      <c r="AY157" s="17" t="s">
        <v>223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85</v>
      </c>
      <c r="BK157" s="197">
        <f>ROUND(I157*H157,2)</f>
        <v>0</v>
      </c>
      <c r="BL157" s="17" t="s">
        <v>229</v>
      </c>
      <c r="BM157" s="196" t="s">
        <v>2026</v>
      </c>
    </row>
    <row r="158" spans="1:65" s="12" customFormat="1" ht="11.25">
      <c r="B158" s="198"/>
      <c r="C158" s="199"/>
      <c r="D158" s="200" t="s">
        <v>231</v>
      </c>
      <c r="E158" s="201" t="s">
        <v>1</v>
      </c>
      <c r="F158" s="202" t="s">
        <v>2027</v>
      </c>
      <c r="G158" s="199"/>
      <c r="H158" s="201" t="s">
        <v>1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231</v>
      </c>
      <c r="AU158" s="208" t="s">
        <v>85</v>
      </c>
      <c r="AV158" s="12" t="s">
        <v>85</v>
      </c>
      <c r="AW158" s="12" t="s">
        <v>33</v>
      </c>
      <c r="AX158" s="12" t="s">
        <v>78</v>
      </c>
      <c r="AY158" s="208" t="s">
        <v>223</v>
      </c>
    </row>
    <row r="159" spans="1:65" s="13" customFormat="1" ht="11.25">
      <c r="B159" s="209"/>
      <c r="C159" s="210"/>
      <c r="D159" s="200" t="s">
        <v>231</v>
      </c>
      <c r="E159" s="211" t="s">
        <v>1</v>
      </c>
      <c r="F159" s="212" t="s">
        <v>2028</v>
      </c>
      <c r="G159" s="210"/>
      <c r="H159" s="213">
        <v>7.6950000000000003</v>
      </c>
      <c r="I159" s="214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231</v>
      </c>
      <c r="AU159" s="219" t="s">
        <v>85</v>
      </c>
      <c r="AV159" s="13" t="s">
        <v>87</v>
      </c>
      <c r="AW159" s="13" t="s">
        <v>33</v>
      </c>
      <c r="AX159" s="13" t="s">
        <v>85</v>
      </c>
      <c r="AY159" s="219" t="s">
        <v>223</v>
      </c>
    </row>
    <row r="160" spans="1:65" s="2" customFormat="1" ht="21.75" customHeight="1">
      <c r="A160" s="34"/>
      <c r="B160" s="35"/>
      <c r="C160" s="185" t="s">
        <v>333</v>
      </c>
      <c r="D160" s="185" t="s">
        <v>224</v>
      </c>
      <c r="E160" s="186" t="s">
        <v>2029</v>
      </c>
      <c r="F160" s="187" t="s">
        <v>2030</v>
      </c>
      <c r="G160" s="188" t="s">
        <v>321</v>
      </c>
      <c r="H160" s="189">
        <v>1</v>
      </c>
      <c r="I160" s="190"/>
      <c r="J160" s="191">
        <f>ROUND(I160*H160,2)</f>
        <v>0</v>
      </c>
      <c r="K160" s="187" t="s">
        <v>228</v>
      </c>
      <c r="L160" s="39"/>
      <c r="M160" s="192" t="s">
        <v>1</v>
      </c>
      <c r="N160" s="193" t="s">
        <v>43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0.21</v>
      </c>
      <c r="T160" s="195">
        <f>S160*H160</f>
        <v>0.21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229</v>
      </c>
      <c r="AT160" s="196" t="s">
        <v>224</v>
      </c>
      <c r="AU160" s="196" t="s">
        <v>85</v>
      </c>
      <c r="AY160" s="17" t="s">
        <v>223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85</v>
      </c>
      <c r="BK160" s="197">
        <f>ROUND(I160*H160,2)</f>
        <v>0</v>
      </c>
      <c r="BL160" s="17" t="s">
        <v>229</v>
      </c>
      <c r="BM160" s="196" t="s">
        <v>2031</v>
      </c>
    </row>
    <row r="161" spans="1:65" s="11" customFormat="1" ht="25.9" customHeight="1">
      <c r="B161" s="171"/>
      <c r="C161" s="172"/>
      <c r="D161" s="173" t="s">
        <v>77</v>
      </c>
      <c r="E161" s="174" t="s">
        <v>803</v>
      </c>
      <c r="F161" s="174" t="s">
        <v>804</v>
      </c>
      <c r="G161" s="172"/>
      <c r="H161" s="172"/>
      <c r="I161" s="175"/>
      <c r="J161" s="176">
        <f>BK161</f>
        <v>0</v>
      </c>
      <c r="K161" s="172"/>
      <c r="L161" s="177"/>
      <c r="M161" s="178"/>
      <c r="N161" s="179"/>
      <c r="O161" s="179"/>
      <c r="P161" s="180">
        <f>SUM(P162:P166)</f>
        <v>0</v>
      </c>
      <c r="Q161" s="179"/>
      <c r="R161" s="180">
        <f>SUM(R162:R166)</f>
        <v>0</v>
      </c>
      <c r="S161" s="179"/>
      <c r="T161" s="181">
        <f>SUM(T162:T166)</f>
        <v>0</v>
      </c>
      <c r="AR161" s="182" t="s">
        <v>85</v>
      </c>
      <c r="AT161" s="183" t="s">
        <v>77</v>
      </c>
      <c r="AU161" s="183" t="s">
        <v>78</v>
      </c>
      <c r="AY161" s="182" t="s">
        <v>223</v>
      </c>
      <c r="BK161" s="184">
        <f>SUM(BK162:BK166)</f>
        <v>0</v>
      </c>
    </row>
    <row r="162" spans="1:65" s="2" customFormat="1" ht="24.2" customHeight="1">
      <c r="A162" s="34"/>
      <c r="B162" s="35"/>
      <c r="C162" s="185" t="s">
        <v>340</v>
      </c>
      <c r="D162" s="185" t="s">
        <v>224</v>
      </c>
      <c r="E162" s="186" t="s">
        <v>806</v>
      </c>
      <c r="F162" s="187" t="s">
        <v>807</v>
      </c>
      <c r="G162" s="188" t="s">
        <v>247</v>
      </c>
      <c r="H162" s="189">
        <v>14.061</v>
      </c>
      <c r="I162" s="190"/>
      <c r="J162" s="191">
        <f>ROUND(I162*H162,2)</f>
        <v>0</v>
      </c>
      <c r="K162" s="187" t="s">
        <v>228</v>
      </c>
      <c r="L162" s="39"/>
      <c r="M162" s="192" t="s">
        <v>1</v>
      </c>
      <c r="N162" s="193" t="s">
        <v>43</v>
      </c>
      <c r="O162" s="71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229</v>
      </c>
      <c r="AT162" s="196" t="s">
        <v>224</v>
      </c>
      <c r="AU162" s="196" t="s">
        <v>85</v>
      </c>
      <c r="AY162" s="17" t="s">
        <v>223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7" t="s">
        <v>85</v>
      </c>
      <c r="BK162" s="197">
        <f>ROUND(I162*H162,2)</f>
        <v>0</v>
      </c>
      <c r="BL162" s="17" t="s">
        <v>229</v>
      </c>
      <c r="BM162" s="196" t="s">
        <v>2032</v>
      </c>
    </row>
    <row r="163" spans="1:65" s="2" customFormat="1" ht="24.2" customHeight="1">
      <c r="A163" s="34"/>
      <c r="B163" s="35"/>
      <c r="C163" s="185" t="s">
        <v>7</v>
      </c>
      <c r="D163" s="185" t="s">
        <v>224</v>
      </c>
      <c r="E163" s="186" t="s">
        <v>810</v>
      </c>
      <c r="F163" s="187" t="s">
        <v>811</v>
      </c>
      <c r="G163" s="188" t="s">
        <v>247</v>
      </c>
      <c r="H163" s="189">
        <v>14.061</v>
      </c>
      <c r="I163" s="190"/>
      <c r="J163" s="191">
        <f>ROUND(I163*H163,2)</f>
        <v>0</v>
      </c>
      <c r="K163" s="187" t="s">
        <v>228</v>
      </c>
      <c r="L163" s="39"/>
      <c r="M163" s="192" t="s">
        <v>1</v>
      </c>
      <c r="N163" s="193" t="s">
        <v>43</v>
      </c>
      <c r="O163" s="71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229</v>
      </c>
      <c r="AT163" s="196" t="s">
        <v>224</v>
      </c>
      <c r="AU163" s="196" t="s">
        <v>85</v>
      </c>
      <c r="AY163" s="17" t="s">
        <v>223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85</v>
      </c>
      <c r="BK163" s="197">
        <f>ROUND(I163*H163,2)</f>
        <v>0</v>
      </c>
      <c r="BL163" s="17" t="s">
        <v>229</v>
      </c>
      <c r="BM163" s="196" t="s">
        <v>2033</v>
      </c>
    </row>
    <row r="164" spans="1:65" s="2" customFormat="1" ht="24.2" customHeight="1">
      <c r="A164" s="34"/>
      <c r="B164" s="35"/>
      <c r="C164" s="185" t="s">
        <v>350</v>
      </c>
      <c r="D164" s="185" t="s">
        <v>224</v>
      </c>
      <c r="E164" s="186" t="s">
        <v>814</v>
      </c>
      <c r="F164" s="187" t="s">
        <v>815</v>
      </c>
      <c r="G164" s="188" t="s">
        <v>247</v>
      </c>
      <c r="H164" s="189">
        <v>267.15899999999999</v>
      </c>
      <c r="I164" s="190"/>
      <c r="J164" s="191">
        <f>ROUND(I164*H164,2)</f>
        <v>0</v>
      </c>
      <c r="K164" s="187" t="s">
        <v>228</v>
      </c>
      <c r="L164" s="39"/>
      <c r="M164" s="192" t="s">
        <v>1</v>
      </c>
      <c r="N164" s="193" t="s">
        <v>43</v>
      </c>
      <c r="O164" s="71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229</v>
      </c>
      <c r="AT164" s="196" t="s">
        <v>224</v>
      </c>
      <c r="AU164" s="196" t="s">
        <v>85</v>
      </c>
      <c r="AY164" s="17" t="s">
        <v>223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85</v>
      </c>
      <c r="BK164" s="197">
        <f>ROUND(I164*H164,2)</f>
        <v>0</v>
      </c>
      <c r="BL164" s="17" t="s">
        <v>229</v>
      </c>
      <c r="BM164" s="196" t="s">
        <v>2034</v>
      </c>
    </row>
    <row r="165" spans="1:65" s="13" customFormat="1" ht="11.25">
      <c r="B165" s="209"/>
      <c r="C165" s="210"/>
      <c r="D165" s="200" t="s">
        <v>231</v>
      </c>
      <c r="E165" s="210"/>
      <c r="F165" s="212" t="s">
        <v>2035</v>
      </c>
      <c r="G165" s="210"/>
      <c r="H165" s="213">
        <v>267.15899999999999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231</v>
      </c>
      <c r="AU165" s="219" t="s">
        <v>85</v>
      </c>
      <c r="AV165" s="13" t="s">
        <v>87</v>
      </c>
      <c r="AW165" s="13" t="s">
        <v>4</v>
      </c>
      <c r="AX165" s="13" t="s">
        <v>85</v>
      </c>
      <c r="AY165" s="219" t="s">
        <v>223</v>
      </c>
    </row>
    <row r="166" spans="1:65" s="2" customFormat="1" ht="33" customHeight="1">
      <c r="A166" s="34"/>
      <c r="B166" s="35"/>
      <c r="C166" s="185" t="s">
        <v>373</v>
      </c>
      <c r="D166" s="185" t="s">
        <v>224</v>
      </c>
      <c r="E166" s="186" t="s">
        <v>819</v>
      </c>
      <c r="F166" s="187" t="s">
        <v>820</v>
      </c>
      <c r="G166" s="188" t="s">
        <v>247</v>
      </c>
      <c r="H166" s="189">
        <v>14.061</v>
      </c>
      <c r="I166" s="190"/>
      <c r="J166" s="191">
        <f>ROUND(I166*H166,2)</f>
        <v>0</v>
      </c>
      <c r="K166" s="187" t="s">
        <v>228</v>
      </c>
      <c r="L166" s="39"/>
      <c r="M166" s="192" t="s">
        <v>1</v>
      </c>
      <c r="N166" s="193" t="s">
        <v>43</v>
      </c>
      <c r="O166" s="71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229</v>
      </c>
      <c r="AT166" s="196" t="s">
        <v>224</v>
      </c>
      <c r="AU166" s="196" t="s">
        <v>85</v>
      </c>
      <c r="AY166" s="17" t="s">
        <v>223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7" t="s">
        <v>85</v>
      </c>
      <c r="BK166" s="197">
        <f>ROUND(I166*H166,2)</f>
        <v>0</v>
      </c>
      <c r="BL166" s="17" t="s">
        <v>229</v>
      </c>
      <c r="BM166" s="196" t="s">
        <v>2036</v>
      </c>
    </row>
    <row r="167" spans="1:65" s="11" customFormat="1" ht="25.9" customHeight="1">
      <c r="B167" s="171"/>
      <c r="C167" s="172"/>
      <c r="D167" s="173" t="s">
        <v>77</v>
      </c>
      <c r="E167" s="174" t="s">
        <v>826</v>
      </c>
      <c r="F167" s="174" t="s">
        <v>827</v>
      </c>
      <c r="G167" s="172"/>
      <c r="H167" s="172"/>
      <c r="I167" s="175"/>
      <c r="J167" s="176">
        <f>BK167</f>
        <v>0</v>
      </c>
      <c r="K167" s="172"/>
      <c r="L167" s="177"/>
      <c r="M167" s="178"/>
      <c r="N167" s="179"/>
      <c r="O167" s="179"/>
      <c r="P167" s="180">
        <f>P168</f>
        <v>0</v>
      </c>
      <c r="Q167" s="179"/>
      <c r="R167" s="180">
        <f>R168</f>
        <v>0</v>
      </c>
      <c r="S167" s="179"/>
      <c r="T167" s="181">
        <f>T168</f>
        <v>0</v>
      </c>
      <c r="AR167" s="182" t="s">
        <v>85</v>
      </c>
      <c r="AT167" s="183" t="s">
        <v>77</v>
      </c>
      <c r="AU167" s="183" t="s">
        <v>78</v>
      </c>
      <c r="AY167" s="182" t="s">
        <v>223</v>
      </c>
      <c r="BK167" s="184">
        <f>BK168</f>
        <v>0</v>
      </c>
    </row>
    <row r="168" spans="1:65" s="2" customFormat="1" ht="24.2" customHeight="1">
      <c r="A168" s="34"/>
      <c r="B168" s="35"/>
      <c r="C168" s="185" t="s">
        <v>382</v>
      </c>
      <c r="D168" s="185" t="s">
        <v>224</v>
      </c>
      <c r="E168" s="186" t="s">
        <v>2037</v>
      </c>
      <c r="F168" s="187" t="s">
        <v>2038</v>
      </c>
      <c r="G168" s="188" t="s">
        <v>247</v>
      </c>
      <c r="H168" s="189">
        <v>7.0999999999999994E-2</v>
      </c>
      <c r="I168" s="190"/>
      <c r="J168" s="191">
        <f>ROUND(I168*H168,2)</f>
        <v>0</v>
      </c>
      <c r="K168" s="187" t="s">
        <v>228</v>
      </c>
      <c r="L168" s="39"/>
      <c r="M168" s="260" t="s">
        <v>1</v>
      </c>
      <c r="N168" s="261" t="s">
        <v>43</v>
      </c>
      <c r="O168" s="262"/>
      <c r="P168" s="263">
        <f>O168*H168</f>
        <v>0</v>
      </c>
      <c r="Q168" s="263">
        <v>0</v>
      </c>
      <c r="R168" s="263">
        <f>Q168*H168</f>
        <v>0</v>
      </c>
      <c r="S168" s="263">
        <v>0</v>
      </c>
      <c r="T168" s="26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229</v>
      </c>
      <c r="AT168" s="196" t="s">
        <v>224</v>
      </c>
      <c r="AU168" s="196" t="s">
        <v>85</v>
      </c>
      <c r="AY168" s="17" t="s">
        <v>223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7" t="s">
        <v>85</v>
      </c>
      <c r="BK168" s="197">
        <f>ROUND(I168*H168,2)</f>
        <v>0</v>
      </c>
      <c r="BL168" s="17" t="s">
        <v>229</v>
      </c>
      <c r="BM168" s="196" t="s">
        <v>2039</v>
      </c>
    </row>
    <row r="169" spans="1:65" s="2" customFormat="1" ht="6.95" customHeight="1">
      <c r="A169" s="34"/>
      <c r="B169" s="54"/>
      <c r="C169" s="55"/>
      <c r="D169" s="55"/>
      <c r="E169" s="55"/>
      <c r="F169" s="55"/>
      <c r="G169" s="55"/>
      <c r="H169" s="55"/>
      <c r="I169" s="55"/>
      <c r="J169" s="55"/>
      <c r="K169" s="55"/>
      <c r="L169" s="39"/>
      <c r="M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</row>
  </sheetData>
  <sheetProtection algorithmName="SHA-512" hashValue="h2Mgkrtk0GYDJVXpn7rj1AAoeM4z4qDAzNudlu2XYHtyu4s8pgSjbeFiAXG4RdDBOpgHBmXs7b1ocAfezNteMA==" saltValue="tSdrtC41CrnHqlphN57PBC60kxWkPU2FTrN+l7Prj+Jz/6c6Y6JBChe2YJnv3kpjj6rkG7aQdZrLaFbS5z9i1A==" spinCount="100000" sheet="1" objects="1" scenarios="1" formatColumns="0" formatRows="0" autoFilter="0"/>
  <autoFilter ref="C129:K168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114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>
      <c r="B8" s="20"/>
      <c r="D8" s="120" t="s">
        <v>160</v>
      </c>
      <c r="L8" s="20"/>
    </row>
    <row r="9" spans="1:46" s="1" customFormat="1" ht="16.5" customHeight="1">
      <c r="B9" s="20"/>
      <c r="E9" s="331" t="s">
        <v>164</v>
      </c>
      <c r="F9" s="312"/>
      <c r="G9" s="312"/>
      <c r="H9" s="312"/>
      <c r="L9" s="20"/>
    </row>
    <row r="10" spans="1:46" s="1" customFormat="1" ht="12" customHeight="1">
      <c r="B10" s="20"/>
      <c r="D10" s="120" t="s">
        <v>168</v>
      </c>
      <c r="L10" s="20"/>
    </row>
    <row r="11" spans="1:46" s="2" customFormat="1" ht="16.5" customHeight="1">
      <c r="A11" s="34"/>
      <c r="B11" s="39"/>
      <c r="C11" s="34"/>
      <c r="D11" s="34"/>
      <c r="E11" s="333" t="s">
        <v>172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35" t="s">
        <v>2040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35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36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ROUND(J128,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ROUND((SUM(BE128:BE157)),  2)</f>
        <v>0</v>
      </c>
      <c r="G37" s="34"/>
      <c r="H37" s="34"/>
      <c r="I37" s="131">
        <v>0.21</v>
      </c>
      <c r="J37" s="130">
        <f>ROUND(((SUM(BE128:BE157))*I37),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ROUND((SUM(BF128:BF157)),  2)</f>
        <v>0</v>
      </c>
      <c r="G38" s="34"/>
      <c r="H38" s="34"/>
      <c r="I38" s="131">
        <v>0.15</v>
      </c>
      <c r="J38" s="130">
        <f>ROUND(((SUM(BF128:BF157))*I38),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ROUND((SUM(BG128:BG157)),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ROUND((SUM(BH128:BH157)),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ROUND((SUM(BI128:BI157)),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172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07 - SO 01 - TERÉNNÍ ÚPRAVY A ZPEVNĚNÉ PLOCHY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Ladislav Pekárek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J128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189</v>
      </c>
      <c r="E101" s="157"/>
      <c r="F101" s="157"/>
      <c r="G101" s="157"/>
      <c r="H101" s="157"/>
      <c r="I101" s="157"/>
      <c r="J101" s="158">
        <f>J129</f>
        <v>0</v>
      </c>
      <c r="K101" s="155"/>
      <c r="L101" s="159"/>
    </row>
    <row r="102" spans="1:47" s="9" customFormat="1" ht="24.95" customHeight="1">
      <c r="B102" s="154"/>
      <c r="C102" s="155"/>
      <c r="D102" s="156" t="s">
        <v>2041</v>
      </c>
      <c r="E102" s="157"/>
      <c r="F102" s="157"/>
      <c r="G102" s="157"/>
      <c r="H102" s="157"/>
      <c r="I102" s="157"/>
      <c r="J102" s="158">
        <f>J144</f>
        <v>0</v>
      </c>
      <c r="K102" s="155"/>
      <c r="L102" s="159"/>
    </row>
    <row r="103" spans="1:47" s="9" customFormat="1" ht="24.95" customHeight="1">
      <c r="B103" s="154"/>
      <c r="C103" s="155"/>
      <c r="D103" s="156" t="s">
        <v>194</v>
      </c>
      <c r="E103" s="157"/>
      <c r="F103" s="157"/>
      <c r="G103" s="157"/>
      <c r="H103" s="157"/>
      <c r="I103" s="157"/>
      <c r="J103" s="158">
        <f>J153</f>
        <v>0</v>
      </c>
      <c r="K103" s="155"/>
      <c r="L103" s="159"/>
    </row>
    <row r="104" spans="1:47" s="9" customFormat="1" ht="24.95" customHeight="1">
      <c r="B104" s="154"/>
      <c r="C104" s="155"/>
      <c r="D104" s="156" t="s">
        <v>196</v>
      </c>
      <c r="E104" s="157"/>
      <c r="F104" s="157"/>
      <c r="G104" s="157"/>
      <c r="H104" s="157"/>
      <c r="I104" s="157"/>
      <c r="J104" s="158">
        <f>J156</f>
        <v>0</v>
      </c>
      <c r="K104" s="155"/>
      <c r="L104" s="159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209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17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39" t="str">
        <f>E7</f>
        <v>Hodonín, budova TO - zlepšení sociálního zázemí - I. etapa projekt</v>
      </c>
      <c r="F114" s="340"/>
      <c r="G114" s="340"/>
      <c r="H114" s="340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160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1" customFormat="1" ht="16.5" customHeight="1">
      <c r="B116" s="21"/>
      <c r="C116" s="22"/>
      <c r="D116" s="22"/>
      <c r="E116" s="339" t="s">
        <v>164</v>
      </c>
      <c r="F116" s="297"/>
      <c r="G116" s="297"/>
      <c r="H116" s="297"/>
      <c r="I116" s="22"/>
      <c r="J116" s="22"/>
      <c r="K116" s="22"/>
      <c r="L116" s="20"/>
    </row>
    <row r="117" spans="1:63" s="1" customFormat="1" ht="12" customHeight="1">
      <c r="B117" s="21"/>
      <c r="C117" s="29" t="s">
        <v>168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41" t="s">
        <v>172</v>
      </c>
      <c r="F118" s="342"/>
      <c r="G118" s="342"/>
      <c r="H118" s="342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176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90" t="str">
        <f>E13</f>
        <v>07 - SO 01 - TERÉNNÍ ÚPRAVY A ZPEVNĚNÉ PLOCHY</v>
      </c>
      <c r="F120" s="342"/>
      <c r="G120" s="342"/>
      <c r="H120" s="342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21</v>
      </c>
      <c r="D122" s="36"/>
      <c r="E122" s="36"/>
      <c r="F122" s="27" t="str">
        <f>F16</f>
        <v xml:space="preserve"> </v>
      </c>
      <c r="G122" s="36"/>
      <c r="H122" s="36"/>
      <c r="I122" s="29" t="s">
        <v>23</v>
      </c>
      <c r="J122" s="66" t="str">
        <f>IF(J16="","",J16)</f>
        <v>17. 5. 2022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25.7" customHeight="1">
      <c r="A124" s="34"/>
      <c r="B124" s="35"/>
      <c r="C124" s="29" t="s">
        <v>25</v>
      </c>
      <c r="D124" s="36"/>
      <c r="E124" s="36"/>
      <c r="F124" s="27" t="str">
        <f>E19</f>
        <v>OBLASTNÍ ŘEDITELSTVÍ BRNO</v>
      </c>
      <c r="G124" s="36"/>
      <c r="H124" s="36"/>
      <c r="I124" s="29" t="s">
        <v>31</v>
      </c>
      <c r="J124" s="32" t="str">
        <f>E25</f>
        <v>Dopravní projektování, spol.s r.o.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29</v>
      </c>
      <c r="D125" s="36"/>
      <c r="E125" s="36"/>
      <c r="F125" s="27" t="str">
        <f>IF(E22="","",E22)</f>
        <v>Vyplň údaj</v>
      </c>
      <c r="G125" s="36"/>
      <c r="H125" s="36"/>
      <c r="I125" s="29" t="s">
        <v>34</v>
      </c>
      <c r="J125" s="32" t="str">
        <f>E28</f>
        <v>Ladislav Pekárek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0" customFormat="1" ht="29.25" customHeight="1">
      <c r="A127" s="160"/>
      <c r="B127" s="161"/>
      <c r="C127" s="162" t="s">
        <v>210</v>
      </c>
      <c r="D127" s="163" t="s">
        <v>63</v>
      </c>
      <c r="E127" s="163" t="s">
        <v>59</v>
      </c>
      <c r="F127" s="163" t="s">
        <v>60</v>
      </c>
      <c r="G127" s="163" t="s">
        <v>211</v>
      </c>
      <c r="H127" s="163" t="s">
        <v>212</v>
      </c>
      <c r="I127" s="163" t="s">
        <v>213</v>
      </c>
      <c r="J127" s="163" t="s">
        <v>186</v>
      </c>
      <c r="K127" s="164" t="s">
        <v>214</v>
      </c>
      <c r="L127" s="165"/>
      <c r="M127" s="75" t="s">
        <v>1</v>
      </c>
      <c r="N127" s="76" t="s">
        <v>42</v>
      </c>
      <c r="O127" s="76" t="s">
        <v>215</v>
      </c>
      <c r="P127" s="76" t="s">
        <v>216</v>
      </c>
      <c r="Q127" s="76" t="s">
        <v>217</v>
      </c>
      <c r="R127" s="76" t="s">
        <v>218</v>
      </c>
      <c r="S127" s="76" t="s">
        <v>219</v>
      </c>
      <c r="T127" s="77" t="s">
        <v>220</v>
      </c>
      <c r="U127" s="160"/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/>
    </row>
    <row r="128" spans="1:63" s="2" customFormat="1" ht="22.9" customHeight="1">
      <c r="A128" s="34"/>
      <c r="B128" s="35"/>
      <c r="C128" s="82" t="s">
        <v>221</v>
      </c>
      <c r="D128" s="36"/>
      <c r="E128" s="36"/>
      <c r="F128" s="36"/>
      <c r="G128" s="36"/>
      <c r="H128" s="36"/>
      <c r="I128" s="36"/>
      <c r="J128" s="166">
        <f>BK128</f>
        <v>0</v>
      </c>
      <c r="K128" s="36"/>
      <c r="L128" s="39"/>
      <c r="M128" s="78"/>
      <c r="N128" s="167"/>
      <c r="O128" s="79"/>
      <c r="P128" s="168">
        <f>P129+P144+P153+P156</f>
        <v>0</v>
      </c>
      <c r="Q128" s="79"/>
      <c r="R128" s="168">
        <f>R129+R144+R153+R156</f>
        <v>13.081724999999999</v>
      </c>
      <c r="S128" s="79"/>
      <c r="T128" s="169">
        <f>T129+T144+T153+T156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77</v>
      </c>
      <c r="AU128" s="17" t="s">
        <v>188</v>
      </c>
      <c r="BK128" s="170">
        <f>BK129+BK144+BK153+BK156</f>
        <v>0</v>
      </c>
    </row>
    <row r="129" spans="1:65" s="11" customFormat="1" ht="25.9" customHeight="1">
      <c r="B129" s="171"/>
      <c r="C129" s="172"/>
      <c r="D129" s="173" t="s">
        <v>77</v>
      </c>
      <c r="E129" s="174" t="s">
        <v>85</v>
      </c>
      <c r="F129" s="174" t="s">
        <v>222</v>
      </c>
      <c r="G129" s="172"/>
      <c r="H129" s="172"/>
      <c r="I129" s="175"/>
      <c r="J129" s="176">
        <f>BK129</f>
        <v>0</v>
      </c>
      <c r="K129" s="172"/>
      <c r="L129" s="177"/>
      <c r="M129" s="178"/>
      <c r="N129" s="179"/>
      <c r="O129" s="179"/>
      <c r="P129" s="180">
        <f>SUM(P130:P143)</f>
        <v>0</v>
      </c>
      <c r="Q129" s="179"/>
      <c r="R129" s="180">
        <f>SUM(R130:R143)</f>
        <v>5.0250000000000008E-3</v>
      </c>
      <c r="S129" s="179"/>
      <c r="T129" s="181">
        <f>SUM(T130:T143)</f>
        <v>0</v>
      </c>
      <c r="AR129" s="182" t="s">
        <v>85</v>
      </c>
      <c r="AT129" s="183" t="s">
        <v>77</v>
      </c>
      <c r="AU129" s="183" t="s">
        <v>78</v>
      </c>
      <c r="AY129" s="182" t="s">
        <v>223</v>
      </c>
      <c r="BK129" s="184">
        <f>SUM(BK130:BK143)</f>
        <v>0</v>
      </c>
    </row>
    <row r="130" spans="1:65" s="2" customFormat="1" ht="33" customHeight="1">
      <c r="A130" s="34"/>
      <c r="B130" s="35"/>
      <c r="C130" s="185" t="s">
        <v>85</v>
      </c>
      <c r="D130" s="185" t="s">
        <v>224</v>
      </c>
      <c r="E130" s="186" t="s">
        <v>2042</v>
      </c>
      <c r="F130" s="187" t="s">
        <v>2043</v>
      </c>
      <c r="G130" s="188" t="s">
        <v>146</v>
      </c>
      <c r="H130" s="189">
        <v>335</v>
      </c>
      <c r="I130" s="190"/>
      <c r="J130" s="191">
        <f>ROUND(I130*H130,2)</f>
        <v>0</v>
      </c>
      <c r="K130" s="187" t="s">
        <v>228</v>
      </c>
      <c r="L130" s="39"/>
      <c r="M130" s="192" t="s">
        <v>1</v>
      </c>
      <c r="N130" s="193" t="s">
        <v>43</v>
      </c>
      <c r="O130" s="71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229</v>
      </c>
      <c r="AT130" s="196" t="s">
        <v>224</v>
      </c>
      <c r="AU130" s="196" t="s">
        <v>85</v>
      </c>
      <c r="AY130" s="17" t="s">
        <v>223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85</v>
      </c>
      <c r="BK130" s="197">
        <f>ROUND(I130*H130,2)</f>
        <v>0</v>
      </c>
      <c r="BL130" s="17" t="s">
        <v>229</v>
      </c>
      <c r="BM130" s="196" t="s">
        <v>2044</v>
      </c>
    </row>
    <row r="131" spans="1:65" s="2" customFormat="1" ht="16.5" customHeight="1">
      <c r="A131" s="34"/>
      <c r="B131" s="35"/>
      <c r="C131" s="231" t="s">
        <v>87</v>
      </c>
      <c r="D131" s="231" t="s">
        <v>268</v>
      </c>
      <c r="E131" s="232" t="s">
        <v>2045</v>
      </c>
      <c r="F131" s="233" t="s">
        <v>2046</v>
      </c>
      <c r="G131" s="234" t="s">
        <v>247</v>
      </c>
      <c r="H131" s="235">
        <v>120.6</v>
      </c>
      <c r="I131" s="236"/>
      <c r="J131" s="237">
        <f>ROUND(I131*H131,2)</f>
        <v>0</v>
      </c>
      <c r="K131" s="233" t="s">
        <v>228</v>
      </c>
      <c r="L131" s="238"/>
      <c r="M131" s="239" t="s">
        <v>1</v>
      </c>
      <c r="N131" s="240" t="s">
        <v>43</v>
      </c>
      <c r="O131" s="71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6" t="s">
        <v>267</v>
      </c>
      <c r="AT131" s="196" t="s">
        <v>268</v>
      </c>
      <c r="AU131" s="196" t="s">
        <v>85</v>
      </c>
      <c r="AY131" s="17" t="s">
        <v>223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85</v>
      </c>
      <c r="BK131" s="197">
        <f>ROUND(I131*H131,2)</f>
        <v>0</v>
      </c>
      <c r="BL131" s="17" t="s">
        <v>229</v>
      </c>
      <c r="BM131" s="196" t="s">
        <v>2047</v>
      </c>
    </row>
    <row r="132" spans="1:65" s="13" customFormat="1" ht="11.25">
      <c r="B132" s="209"/>
      <c r="C132" s="210"/>
      <c r="D132" s="200" t="s">
        <v>231</v>
      </c>
      <c r="E132" s="211" t="s">
        <v>1</v>
      </c>
      <c r="F132" s="212" t="s">
        <v>2048</v>
      </c>
      <c r="G132" s="210"/>
      <c r="H132" s="213">
        <v>120.6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231</v>
      </c>
      <c r="AU132" s="219" t="s">
        <v>85</v>
      </c>
      <c r="AV132" s="13" t="s">
        <v>87</v>
      </c>
      <c r="AW132" s="13" t="s">
        <v>33</v>
      </c>
      <c r="AX132" s="13" t="s">
        <v>85</v>
      </c>
      <c r="AY132" s="219" t="s">
        <v>223</v>
      </c>
    </row>
    <row r="133" spans="1:65" s="2" customFormat="1" ht="24.2" customHeight="1">
      <c r="A133" s="34"/>
      <c r="B133" s="35"/>
      <c r="C133" s="185" t="s">
        <v>95</v>
      </c>
      <c r="D133" s="185" t="s">
        <v>224</v>
      </c>
      <c r="E133" s="186" t="s">
        <v>2049</v>
      </c>
      <c r="F133" s="187" t="s">
        <v>2050</v>
      </c>
      <c r="G133" s="188" t="s">
        <v>146</v>
      </c>
      <c r="H133" s="189">
        <v>335</v>
      </c>
      <c r="I133" s="190"/>
      <c r="J133" s="191">
        <f>ROUND(I133*H133,2)</f>
        <v>0</v>
      </c>
      <c r="K133" s="187" t="s">
        <v>228</v>
      </c>
      <c r="L133" s="39"/>
      <c r="M133" s="192" t="s">
        <v>1</v>
      </c>
      <c r="N133" s="193" t="s">
        <v>43</v>
      </c>
      <c r="O133" s="71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229</v>
      </c>
      <c r="AT133" s="196" t="s">
        <v>224</v>
      </c>
      <c r="AU133" s="196" t="s">
        <v>85</v>
      </c>
      <c r="AY133" s="17" t="s">
        <v>223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85</v>
      </c>
      <c r="BK133" s="197">
        <f>ROUND(I133*H133,2)</f>
        <v>0</v>
      </c>
      <c r="BL133" s="17" t="s">
        <v>229</v>
      </c>
      <c r="BM133" s="196" t="s">
        <v>2051</v>
      </c>
    </row>
    <row r="134" spans="1:65" s="2" customFormat="1" ht="16.5" customHeight="1">
      <c r="A134" s="34"/>
      <c r="B134" s="35"/>
      <c r="C134" s="231" t="s">
        <v>229</v>
      </c>
      <c r="D134" s="231" t="s">
        <v>268</v>
      </c>
      <c r="E134" s="232" t="s">
        <v>2052</v>
      </c>
      <c r="F134" s="233" t="s">
        <v>2053</v>
      </c>
      <c r="G134" s="234" t="s">
        <v>2054</v>
      </c>
      <c r="H134" s="235">
        <v>5.0250000000000004</v>
      </c>
      <c r="I134" s="236"/>
      <c r="J134" s="237">
        <f>ROUND(I134*H134,2)</f>
        <v>0</v>
      </c>
      <c r="K134" s="233" t="s">
        <v>228</v>
      </c>
      <c r="L134" s="238"/>
      <c r="M134" s="239" t="s">
        <v>1</v>
      </c>
      <c r="N134" s="240" t="s">
        <v>43</v>
      </c>
      <c r="O134" s="71"/>
      <c r="P134" s="194">
        <f>O134*H134</f>
        <v>0</v>
      </c>
      <c r="Q134" s="194">
        <v>1E-3</v>
      </c>
      <c r="R134" s="194">
        <f>Q134*H134</f>
        <v>5.0250000000000008E-3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267</v>
      </c>
      <c r="AT134" s="196" t="s">
        <v>268</v>
      </c>
      <c r="AU134" s="196" t="s">
        <v>85</v>
      </c>
      <c r="AY134" s="17" t="s">
        <v>223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85</v>
      </c>
      <c r="BK134" s="197">
        <f>ROUND(I134*H134,2)</f>
        <v>0</v>
      </c>
      <c r="BL134" s="17" t="s">
        <v>229</v>
      </c>
      <c r="BM134" s="196" t="s">
        <v>2055</v>
      </c>
    </row>
    <row r="135" spans="1:65" s="13" customFormat="1" ht="11.25">
      <c r="B135" s="209"/>
      <c r="C135" s="210"/>
      <c r="D135" s="200" t="s">
        <v>231</v>
      </c>
      <c r="E135" s="210"/>
      <c r="F135" s="212" t="s">
        <v>2056</v>
      </c>
      <c r="G135" s="210"/>
      <c r="H135" s="213">
        <v>5.0250000000000004</v>
      </c>
      <c r="I135" s="214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231</v>
      </c>
      <c r="AU135" s="219" t="s">
        <v>85</v>
      </c>
      <c r="AV135" s="13" t="s">
        <v>87</v>
      </c>
      <c r="AW135" s="13" t="s">
        <v>4</v>
      </c>
      <c r="AX135" s="13" t="s">
        <v>85</v>
      </c>
      <c r="AY135" s="219" t="s">
        <v>223</v>
      </c>
    </row>
    <row r="136" spans="1:65" s="2" customFormat="1" ht="24.2" customHeight="1">
      <c r="A136" s="34"/>
      <c r="B136" s="35"/>
      <c r="C136" s="185" t="s">
        <v>250</v>
      </c>
      <c r="D136" s="185" t="s">
        <v>224</v>
      </c>
      <c r="E136" s="186" t="s">
        <v>2057</v>
      </c>
      <c r="F136" s="187" t="s">
        <v>2058</v>
      </c>
      <c r="G136" s="188" t="s">
        <v>146</v>
      </c>
      <c r="H136" s="189">
        <v>809</v>
      </c>
      <c r="I136" s="190"/>
      <c r="J136" s="191">
        <f>ROUND(I136*H136,2)</f>
        <v>0</v>
      </c>
      <c r="K136" s="187" t="s">
        <v>228</v>
      </c>
      <c r="L136" s="39"/>
      <c r="M136" s="192" t="s">
        <v>1</v>
      </c>
      <c r="N136" s="193" t="s">
        <v>43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229</v>
      </c>
      <c r="AT136" s="196" t="s">
        <v>224</v>
      </c>
      <c r="AU136" s="196" t="s">
        <v>85</v>
      </c>
      <c r="AY136" s="17" t="s">
        <v>223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85</v>
      </c>
      <c r="BK136" s="197">
        <f>ROUND(I136*H136,2)</f>
        <v>0</v>
      </c>
      <c r="BL136" s="17" t="s">
        <v>229</v>
      </c>
      <c r="BM136" s="196" t="s">
        <v>2059</v>
      </c>
    </row>
    <row r="137" spans="1:65" s="12" customFormat="1" ht="11.25">
      <c r="B137" s="198"/>
      <c r="C137" s="199"/>
      <c r="D137" s="200" t="s">
        <v>231</v>
      </c>
      <c r="E137" s="201" t="s">
        <v>1</v>
      </c>
      <c r="F137" s="202" t="s">
        <v>2060</v>
      </c>
      <c r="G137" s="199"/>
      <c r="H137" s="201" t="s">
        <v>1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231</v>
      </c>
      <c r="AU137" s="208" t="s">
        <v>85</v>
      </c>
      <c r="AV137" s="12" t="s">
        <v>85</v>
      </c>
      <c r="AW137" s="12" t="s">
        <v>33</v>
      </c>
      <c r="AX137" s="12" t="s">
        <v>78</v>
      </c>
      <c r="AY137" s="208" t="s">
        <v>223</v>
      </c>
    </row>
    <row r="138" spans="1:65" s="13" customFormat="1" ht="11.25">
      <c r="B138" s="209"/>
      <c r="C138" s="210"/>
      <c r="D138" s="200" t="s">
        <v>231</v>
      </c>
      <c r="E138" s="211" t="s">
        <v>1</v>
      </c>
      <c r="F138" s="212" t="s">
        <v>2061</v>
      </c>
      <c r="G138" s="210"/>
      <c r="H138" s="213">
        <v>35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231</v>
      </c>
      <c r="AU138" s="219" t="s">
        <v>85</v>
      </c>
      <c r="AV138" s="13" t="s">
        <v>87</v>
      </c>
      <c r="AW138" s="13" t="s">
        <v>33</v>
      </c>
      <c r="AX138" s="13" t="s">
        <v>78</v>
      </c>
      <c r="AY138" s="219" t="s">
        <v>223</v>
      </c>
    </row>
    <row r="139" spans="1:65" s="12" customFormat="1" ht="11.25">
      <c r="B139" s="198"/>
      <c r="C139" s="199"/>
      <c r="D139" s="200" t="s">
        <v>231</v>
      </c>
      <c r="E139" s="201" t="s">
        <v>1</v>
      </c>
      <c r="F139" s="202" t="s">
        <v>2062</v>
      </c>
      <c r="G139" s="199"/>
      <c r="H139" s="201" t="s">
        <v>1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231</v>
      </c>
      <c r="AU139" s="208" t="s">
        <v>85</v>
      </c>
      <c r="AV139" s="12" t="s">
        <v>85</v>
      </c>
      <c r="AW139" s="12" t="s">
        <v>33</v>
      </c>
      <c r="AX139" s="12" t="s">
        <v>78</v>
      </c>
      <c r="AY139" s="208" t="s">
        <v>223</v>
      </c>
    </row>
    <row r="140" spans="1:65" s="13" customFormat="1" ht="11.25">
      <c r="B140" s="209"/>
      <c r="C140" s="210"/>
      <c r="D140" s="200" t="s">
        <v>231</v>
      </c>
      <c r="E140" s="211" t="s">
        <v>1</v>
      </c>
      <c r="F140" s="212" t="s">
        <v>2063</v>
      </c>
      <c r="G140" s="210"/>
      <c r="H140" s="213">
        <v>439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231</v>
      </c>
      <c r="AU140" s="219" t="s">
        <v>85</v>
      </c>
      <c r="AV140" s="13" t="s">
        <v>87</v>
      </c>
      <c r="AW140" s="13" t="s">
        <v>33</v>
      </c>
      <c r="AX140" s="13" t="s">
        <v>78</v>
      </c>
      <c r="AY140" s="219" t="s">
        <v>223</v>
      </c>
    </row>
    <row r="141" spans="1:65" s="12" customFormat="1" ht="11.25">
      <c r="B141" s="198"/>
      <c r="C141" s="199"/>
      <c r="D141" s="200" t="s">
        <v>231</v>
      </c>
      <c r="E141" s="201" t="s">
        <v>1</v>
      </c>
      <c r="F141" s="202" t="s">
        <v>2064</v>
      </c>
      <c r="G141" s="199"/>
      <c r="H141" s="201" t="s">
        <v>1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231</v>
      </c>
      <c r="AU141" s="208" t="s">
        <v>85</v>
      </c>
      <c r="AV141" s="12" t="s">
        <v>85</v>
      </c>
      <c r="AW141" s="12" t="s">
        <v>33</v>
      </c>
      <c r="AX141" s="12" t="s">
        <v>78</v>
      </c>
      <c r="AY141" s="208" t="s">
        <v>223</v>
      </c>
    </row>
    <row r="142" spans="1:65" s="13" customFormat="1" ht="11.25">
      <c r="B142" s="209"/>
      <c r="C142" s="210"/>
      <c r="D142" s="200" t="s">
        <v>231</v>
      </c>
      <c r="E142" s="211" t="s">
        <v>1</v>
      </c>
      <c r="F142" s="212" t="s">
        <v>2065</v>
      </c>
      <c r="G142" s="210"/>
      <c r="H142" s="213">
        <v>335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231</v>
      </c>
      <c r="AU142" s="219" t="s">
        <v>85</v>
      </c>
      <c r="AV142" s="13" t="s">
        <v>87</v>
      </c>
      <c r="AW142" s="13" t="s">
        <v>33</v>
      </c>
      <c r="AX142" s="13" t="s">
        <v>78</v>
      </c>
      <c r="AY142" s="219" t="s">
        <v>223</v>
      </c>
    </row>
    <row r="143" spans="1:65" s="14" customFormat="1" ht="11.25">
      <c r="B143" s="220"/>
      <c r="C143" s="221"/>
      <c r="D143" s="200" t="s">
        <v>231</v>
      </c>
      <c r="E143" s="222" t="s">
        <v>1</v>
      </c>
      <c r="F143" s="223" t="s">
        <v>237</v>
      </c>
      <c r="G143" s="221"/>
      <c r="H143" s="224">
        <v>809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231</v>
      </c>
      <c r="AU143" s="230" t="s">
        <v>85</v>
      </c>
      <c r="AV143" s="14" t="s">
        <v>229</v>
      </c>
      <c r="AW143" s="14" t="s">
        <v>33</v>
      </c>
      <c r="AX143" s="14" t="s">
        <v>85</v>
      </c>
      <c r="AY143" s="230" t="s">
        <v>223</v>
      </c>
    </row>
    <row r="144" spans="1:65" s="11" customFormat="1" ht="25.9" customHeight="1">
      <c r="B144" s="171"/>
      <c r="C144" s="172"/>
      <c r="D144" s="173" t="s">
        <v>77</v>
      </c>
      <c r="E144" s="174" t="s">
        <v>250</v>
      </c>
      <c r="F144" s="174" t="s">
        <v>2066</v>
      </c>
      <c r="G144" s="172"/>
      <c r="H144" s="172"/>
      <c r="I144" s="175"/>
      <c r="J144" s="176">
        <f>BK144</f>
        <v>0</v>
      </c>
      <c r="K144" s="172"/>
      <c r="L144" s="177"/>
      <c r="M144" s="178"/>
      <c r="N144" s="179"/>
      <c r="O144" s="179"/>
      <c r="P144" s="180">
        <f>SUM(P145:P152)</f>
        <v>0</v>
      </c>
      <c r="Q144" s="179"/>
      <c r="R144" s="180">
        <f>SUM(R145:R152)</f>
        <v>7.406699999999999</v>
      </c>
      <c r="S144" s="179"/>
      <c r="T144" s="181">
        <f>SUM(T145:T152)</f>
        <v>0</v>
      </c>
      <c r="AR144" s="182" t="s">
        <v>85</v>
      </c>
      <c r="AT144" s="183" t="s">
        <v>77</v>
      </c>
      <c r="AU144" s="183" t="s">
        <v>78</v>
      </c>
      <c r="AY144" s="182" t="s">
        <v>223</v>
      </c>
      <c r="BK144" s="184">
        <f>SUM(BK145:BK152)</f>
        <v>0</v>
      </c>
    </row>
    <row r="145" spans="1:65" s="2" customFormat="1" ht="24.2" customHeight="1">
      <c r="A145" s="34"/>
      <c r="B145" s="35"/>
      <c r="C145" s="185" t="s">
        <v>255</v>
      </c>
      <c r="D145" s="185" t="s">
        <v>224</v>
      </c>
      <c r="E145" s="186" t="s">
        <v>2067</v>
      </c>
      <c r="F145" s="187" t="s">
        <v>2068</v>
      </c>
      <c r="G145" s="188" t="s">
        <v>146</v>
      </c>
      <c r="H145" s="189">
        <v>35</v>
      </c>
      <c r="I145" s="190"/>
      <c r="J145" s="191">
        <f>ROUND(I145*H145,2)</f>
        <v>0</v>
      </c>
      <c r="K145" s="187" t="s">
        <v>228</v>
      </c>
      <c r="L145" s="39"/>
      <c r="M145" s="192" t="s">
        <v>1</v>
      </c>
      <c r="N145" s="193" t="s">
        <v>43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229</v>
      </c>
      <c r="AT145" s="196" t="s">
        <v>224</v>
      </c>
      <c r="AU145" s="196" t="s">
        <v>85</v>
      </c>
      <c r="AY145" s="17" t="s">
        <v>223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85</v>
      </c>
      <c r="BK145" s="197">
        <f>ROUND(I145*H145,2)</f>
        <v>0</v>
      </c>
      <c r="BL145" s="17" t="s">
        <v>229</v>
      </c>
      <c r="BM145" s="196" t="s">
        <v>2069</v>
      </c>
    </row>
    <row r="146" spans="1:65" s="12" customFormat="1" ht="11.25">
      <c r="B146" s="198"/>
      <c r="C146" s="199"/>
      <c r="D146" s="200" t="s">
        <v>231</v>
      </c>
      <c r="E146" s="201" t="s">
        <v>1</v>
      </c>
      <c r="F146" s="202" t="s">
        <v>2070</v>
      </c>
      <c r="G146" s="199"/>
      <c r="H146" s="201" t="s">
        <v>1</v>
      </c>
      <c r="I146" s="203"/>
      <c r="J146" s="199"/>
      <c r="K146" s="199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231</v>
      </c>
      <c r="AU146" s="208" t="s">
        <v>85</v>
      </c>
      <c r="AV146" s="12" t="s">
        <v>85</v>
      </c>
      <c r="AW146" s="12" t="s">
        <v>33</v>
      </c>
      <c r="AX146" s="12" t="s">
        <v>78</v>
      </c>
      <c r="AY146" s="208" t="s">
        <v>223</v>
      </c>
    </row>
    <row r="147" spans="1:65" s="13" customFormat="1" ht="11.25">
      <c r="B147" s="209"/>
      <c r="C147" s="210"/>
      <c r="D147" s="200" t="s">
        <v>231</v>
      </c>
      <c r="E147" s="211" t="s">
        <v>1</v>
      </c>
      <c r="F147" s="212" t="s">
        <v>2061</v>
      </c>
      <c r="G147" s="210"/>
      <c r="H147" s="213">
        <v>35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231</v>
      </c>
      <c r="AU147" s="219" t="s">
        <v>85</v>
      </c>
      <c r="AV147" s="13" t="s">
        <v>87</v>
      </c>
      <c r="AW147" s="13" t="s">
        <v>33</v>
      </c>
      <c r="AX147" s="13" t="s">
        <v>85</v>
      </c>
      <c r="AY147" s="219" t="s">
        <v>223</v>
      </c>
    </row>
    <row r="148" spans="1:65" s="2" customFormat="1" ht="16.5" customHeight="1">
      <c r="A148" s="34"/>
      <c r="B148" s="35"/>
      <c r="C148" s="185" t="s">
        <v>259</v>
      </c>
      <c r="D148" s="185" t="s">
        <v>224</v>
      </c>
      <c r="E148" s="186" t="s">
        <v>2071</v>
      </c>
      <c r="F148" s="187" t="s">
        <v>2072</v>
      </c>
      <c r="G148" s="188" t="s">
        <v>146</v>
      </c>
      <c r="H148" s="189">
        <v>439</v>
      </c>
      <c r="I148" s="190"/>
      <c r="J148" s="191">
        <f>ROUND(I148*H148,2)</f>
        <v>0</v>
      </c>
      <c r="K148" s="187" t="s">
        <v>228</v>
      </c>
      <c r="L148" s="39"/>
      <c r="M148" s="192" t="s">
        <v>1</v>
      </c>
      <c r="N148" s="193" t="s">
        <v>43</v>
      </c>
      <c r="O148" s="71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229</v>
      </c>
      <c r="AT148" s="196" t="s">
        <v>224</v>
      </c>
      <c r="AU148" s="196" t="s">
        <v>85</v>
      </c>
      <c r="AY148" s="17" t="s">
        <v>223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85</v>
      </c>
      <c r="BK148" s="197">
        <f>ROUND(I148*H148,2)</f>
        <v>0</v>
      </c>
      <c r="BL148" s="17" t="s">
        <v>229</v>
      </c>
      <c r="BM148" s="196" t="s">
        <v>2073</v>
      </c>
    </row>
    <row r="149" spans="1:65" s="2" customFormat="1" ht="16.5" customHeight="1">
      <c r="A149" s="34"/>
      <c r="B149" s="35"/>
      <c r="C149" s="185" t="s">
        <v>267</v>
      </c>
      <c r="D149" s="185" t="s">
        <v>224</v>
      </c>
      <c r="E149" s="186" t="s">
        <v>2074</v>
      </c>
      <c r="F149" s="187" t="s">
        <v>2075</v>
      </c>
      <c r="G149" s="188" t="s">
        <v>146</v>
      </c>
      <c r="H149" s="189">
        <v>439</v>
      </c>
      <c r="I149" s="190"/>
      <c r="J149" s="191">
        <f>ROUND(I149*H149,2)</f>
        <v>0</v>
      </c>
      <c r="K149" s="187" t="s">
        <v>228</v>
      </c>
      <c r="L149" s="39"/>
      <c r="M149" s="192" t="s">
        <v>1</v>
      </c>
      <c r="N149" s="193" t="s">
        <v>43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229</v>
      </c>
      <c r="AT149" s="196" t="s">
        <v>224</v>
      </c>
      <c r="AU149" s="196" t="s">
        <v>85</v>
      </c>
      <c r="AY149" s="17" t="s">
        <v>223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85</v>
      </c>
      <c r="BK149" s="197">
        <f>ROUND(I149*H149,2)</f>
        <v>0</v>
      </c>
      <c r="BL149" s="17" t="s">
        <v>229</v>
      </c>
      <c r="BM149" s="196" t="s">
        <v>2076</v>
      </c>
    </row>
    <row r="150" spans="1:65" s="2" customFormat="1" ht="24.2" customHeight="1">
      <c r="A150" s="34"/>
      <c r="B150" s="35"/>
      <c r="C150" s="185" t="s">
        <v>272</v>
      </c>
      <c r="D150" s="185" t="s">
        <v>224</v>
      </c>
      <c r="E150" s="186" t="s">
        <v>2077</v>
      </c>
      <c r="F150" s="187" t="s">
        <v>2078</v>
      </c>
      <c r="G150" s="188" t="s">
        <v>146</v>
      </c>
      <c r="H150" s="189">
        <v>35</v>
      </c>
      <c r="I150" s="190"/>
      <c r="J150" s="191">
        <f>ROUND(I150*H150,2)</f>
        <v>0</v>
      </c>
      <c r="K150" s="187" t="s">
        <v>228</v>
      </c>
      <c r="L150" s="39"/>
      <c r="M150" s="192" t="s">
        <v>1</v>
      </c>
      <c r="N150" s="193" t="s">
        <v>43</v>
      </c>
      <c r="O150" s="71"/>
      <c r="P150" s="194">
        <f>O150*H150</f>
        <v>0</v>
      </c>
      <c r="Q150" s="194">
        <v>8.9219999999999994E-2</v>
      </c>
      <c r="R150" s="194">
        <f>Q150*H150</f>
        <v>3.1226999999999996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229</v>
      </c>
      <c r="AT150" s="196" t="s">
        <v>224</v>
      </c>
      <c r="AU150" s="196" t="s">
        <v>85</v>
      </c>
      <c r="AY150" s="17" t="s">
        <v>223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85</v>
      </c>
      <c r="BK150" s="197">
        <f>ROUND(I150*H150,2)</f>
        <v>0</v>
      </c>
      <c r="BL150" s="17" t="s">
        <v>229</v>
      </c>
      <c r="BM150" s="196" t="s">
        <v>2079</v>
      </c>
    </row>
    <row r="151" spans="1:65" s="2" customFormat="1" ht="21.75" customHeight="1">
      <c r="A151" s="34"/>
      <c r="B151" s="35"/>
      <c r="C151" s="231" t="s">
        <v>280</v>
      </c>
      <c r="D151" s="231" t="s">
        <v>268</v>
      </c>
      <c r="E151" s="232" t="s">
        <v>2080</v>
      </c>
      <c r="F151" s="233" t="s">
        <v>2081</v>
      </c>
      <c r="G151" s="234" t="s">
        <v>146</v>
      </c>
      <c r="H151" s="235">
        <v>35.700000000000003</v>
      </c>
      <c r="I151" s="236"/>
      <c r="J151" s="237">
        <f>ROUND(I151*H151,2)</f>
        <v>0</v>
      </c>
      <c r="K151" s="233" t="s">
        <v>228</v>
      </c>
      <c r="L151" s="238"/>
      <c r="M151" s="239" t="s">
        <v>1</v>
      </c>
      <c r="N151" s="240" t="s">
        <v>43</v>
      </c>
      <c r="O151" s="71"/>
      <c r="P151" s="194">
        <f>O151*H151</f>
        <v>0</v>
      </c>
      <c r="Q151" s="194">
        <v>0.12</v>
      </c>
      <c r="R151" s="194">
        <f>Q151*H151</f>
        <v>4.2839999999999998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267</v>
      </c>
      <c r="AT151" s="196" t="s">
        <v>268</v>
      </c>
      <c r="AU151" s="196" t="s">
        <v>85</v>
      </c>
      <c r="AY151" s="17" t="s">
        <v>223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85</v>
      </c>
      <c r="BK151" s="197">
        <f>ROUND(I151*H151,2)</f>
        <v>0</v>
      </c>
      <c r="BL151" s="17" t="s">
        <v>229</v>
      </c>
      <c r="BM151" s="196" t="s">
        <v>2082</v>
      </c>
    </row>
    <row r="152" spans="1:65" s="13" customFormat="1" ht="11.25">
      <c r="B152" s="209"/>
      <c r="C152" s="210"/>
      <c r="D152" s="200" t="s">
        <v>231</v>
      </c>
      <c r="E152" s="210"/>
      <c r="F152" s="212" t="s">
        <v>2083</v>
      </c>
      <c r="G152" s="210"/>
      <c r="H152" s="213">
        <v>35.700000000000003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231</v>
      </c>
      <c r="AU152" s="219" t="s">
        <v>85</v>
      </c>
      <c r="AV152" s="13" t="s">
        <v>87</v>
      </c>
      <c r="AW152" s="13" t="s">
        <v>4</v>
      </c>
      <c r="AX152" s="13" t="s">
        <v>85</v>
      </c>
      <c r="AY152" s="219" t="s">
        <v>223</v>
      </c>
    </row>
    <row r="153" spans="1:65" s="11" customFormat="1" ht="25.9" customHeight="1">
      <c r="B153" s="171"/>
      <c r="C153" s="172"/>
      <c r="D153" s="173" t="s">
        <v>77</v>
      </c>
      <c r="E153" s="174" t="s">
        <v>272</v>
      </c>
      <c r="F153" s="174" t="s">
        <v>601</v>
      </c>
      <c r="G153" s="172"/>
      <c r="H153" s="172"/>
      <c r="I153" s="175"/>
      <c r="J153" s="176">
        <f>BK153</f>
        <v>0</v>
      </c>
      <c r="K153" s="172"/>
      <c r="L153" s="177"/>
      <c r="M153" s="178"/>
      <c r="N153" s="179"/>
      <c r="O153" s="179"/>
      <c r="P153" s="180">
        <f>SUM(P154:P155)</f>
        <v>0</v>
      </c>
      <c r="Q153" s="179"/>
      <c r="R153" s="180">
        <f>SUM(R154:R155)</f>
        <v>5.67</v>
      </c>
      <c r="S153" s="179"/>
      <c r="T153" s="181">
        <f>SUM(T154:T155)</f>
        <v>0</v>
      </c>
      <c r="AR153" s="182" t="s">
        <v>85</v>
      </c>
      <c r="AT153" s="183" t="s">
        <v>77</v>
      </c>
      <c r="AU153" s="183" t="s">
        <v>78</v>
      </c>
      <c r="AY153" s="182" t="s">
        <v>223</v>
      </c>
      <c r="BK153" s="184">
        <f>SUM(BK154:BK155)</f>
        <v>0</v>
      </c>
    </row>
    <row r="154" spans="1:65" s="2" customFormat="1" ht="33" customHeight="1">
      <c r="A154" s="34"/>
      <c r="B154" s="35"/>
      <c r="C154" s="185" t="s">
        <v>285</v>
      </c>
      <c r="D154" s="185" t="s">
        <v>224</v>
      </c>
      <c r="E154" s="186" t="s">
        <v>2084</v>
      </c>
      <c r="F154" s="187" t="s">
        <v>2085</v>
      </c>
      <c r="G154" s="188" t="s">
        <v>142</v>
      </c>
      <c r="H154" s="189">
        <v>36</v>
      </c>
      <c r="I154" s="190"/>
      <c r="J154" s="191">
        <f>ROUND(I154*H154,2)</f>
        <v>0</v>
      </c>
      <c r="K154" s="187" t="s">
        <v>228</v>
      </c>
      <c r="L154" s="39"/>
      <c r="M154" s="192" t="s">
        <v>1</v>
      </c>
      <c r="N154" s="193" t="s">
        <v>43</v>
      </c>
      <c r="O154" s="71"/>
      <c r="P154" s="194">
        <f>O154*H154</f>
        <v>0</v>
      </c>
      <c r="Q154" s="194">
        <v>0.1295</v>
      </c>
      <c r="R154" s="194">
        <f>Q154*H154</f>
        <v>4.6619999999999999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229</v>
      </c>
      <c r="AT154" s="196" t="s">
        <v>224</v>
      </c>
      <c r="AU154" s="196" t="s">
        <v>85</v>
      </c>
      <c r="AY154" s="17" t="s">
        <v>223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85</v>
      </c>
      <c r="BK154" s="197">
        <f>ROUND(I154*H154,2)</f>
        <v>0</v>
      </c>
      <c r="BL154" s="17" t="s">
        <v>229</v>
      </c>
      <c r="BM154" s="196" t="s">
        <v>2086</v>
      </c>
    </row>
    <row r="155" spans="1:65" s="2" customFormat="1" ht="16.5" customHeight="1">
      <c r="A155" s="34"/>
      <c r="B155" s="35"/>
      <c r="C155" s="231" t="s">
        <v>289</v>
      </c>
      <c r="D155" s="231" t="s">
        <v>268</v>
      </c>
      <c r="E155" s="232" t="s">
        <v>2087</v>
      </c>
      <c r="F155" s="233" t="s">
        <v>2088</v>
      </c>
      <c r="G155" s="234" t="s">
        <v>142</v>
      </c>
      <c r="H155" s="235">
        <v>36</v>
      </c>
      <c r="I155" s="236"/>
      <c r="J155" s="237">
        <f>ROUND(I155*H155,2)</f>
        <v>0</v>
      </c>
      <c r="K155" s="233" t="s">
        <v>228</v>
      </c>
      <c r="L155" s="238"/>
      <c r="M155" s="239" t="s">
        <v>1</v>
      </c>
      <c r="N155" s="240" t="s">
        <v>43</v>
      </c>
      <c r="O155" s="71"/>
      <c r="P155" s="194">
        <f>O155*H155</f>
        <v>0</v>
      </c>
      <c r="Q155" s="194">
        <v>2.8000000000000001E-2</v>
      </c>
      <c r="R155" s="194">
        <f>Q155*H155</f>
        <v>1.008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267</v>
      </c>
      <c r="AT155" s="196" t="s">
        <v>268</v>
      </c>
      <c r="AU155" s="196" t="s">
        <v>85</v>
      </c>
      <c r="AY155" s="17" t="s">
        <v>223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85</v>
      </c>
      <c r="BK155" s="197">
        <f>ROUND(I155*H155,2)</f>
        <v>0</v>
      </c>
      <c r="BL155" s="17" t="s">
        <v>229</v>
      </c>
      <c r="BM155" s="196" t="s">
        <v>2089</v>
      </c>
    </row>
    <row r="156" spans="1:65" s="11" customFormat="1" ht="25.9" customHeight="1">
      <c r="B156" s="171"/>
      <c r="C156" s="172"/>
      <c r="D156" s="173" t="s">
        <v>77</v>
      </c>
      <c r="E156" s="174" t="s">
        <v>826</v>
      </c>
      <c r="F156" s="174" t="s">
        <v>827</v>
      </c>
      <c r="G156" s="172"/>
      <c r="H156" s="172"/>
      <c r="I156" s="175"/>
      <c r="J156" s="176">
        <f>BK156</f>
        <v>0</v>
      </c>
      <c r="K156" s="172"/>
      <c r="L156" s="177"/>
      <c r="M156" s="178"/>
      <c r="N156" s="179"/>
      <c r="O156" s="179"/>
      <c r="P156" s="180">
        <f>P157</f>
        <v>0</v>
      </c>
      <c r="Q156" s="179"/>
      <c r="R156" s="180">
        <f>R157</f>
        <v>0</v>
      </c>
      <c r="S156" s="179"/>
      <c r="T156" s="181">
        <f>T157</f>
        <v>0</v>
      </c>
      <c r="AR156" s="182" t="s">
        <v>85</v>
      </c>
      <c r="AT156" s="183" t="s">
        <v>77</v>
      </c>
      <c r="AU156" s="183" t="s">
        <v>78</v>
      </c>
      <c r="AY156" s="182" t="s">
        <v>223</v>
      </c>
      <c r="BK156" s="184">
        <f>BK157</f>
        <v>0</v>
      </c>
    </row>
    <row r="157" spans="1:65" s="2" customFormat="1" ht="24.2" customHeight="1">
      <c r="A157" s="34"/>
      <c r="B157" s="35"/>
      <c r="C157" s="185" t="s">
        <v>295</v>
      </c>
      <c r="D157" s="185" t="s">
        <v>224</v>
      </c>
      <c r="E157" s="186" t="s">
        <v>2090</v>
      </c>
      <c r="F157" s="187" t="s">
        <v>2091</v>
      </c>
      <c r="G157" s="188" t="s">
        <v>247</v>
      </c>
      <c r="H157" s="189">
        <v>13.082000000000001</v>
      </c>
      <c r="I157" s="190"/>
      <c r="J157" s="191">
        <f>ROUND(I157*H157,2)</f>
        <v>0</v>
      </c>
      <c r="K157" s="187" t="s">
        <v>228</v>
      </c>
      <c r="L157" s="39"/>
      <c r="M157" s="260" t="s">
        <v>1</v>
      </c>
      <c r="N157" s="261" t="s">
        <v>43</v>
      </c>
      <c r="O157" s="262"/>
      <c r="P157" s="263">
        <f>O157*H157</f>
        <v>0</v>
      </c>
      <c r="Q157" s="263">
        <v>0</v>
      </c>
      <c r="R157" s="263">
        <f>Q157*H157</f>
        <v>0</v>
      </c>
      <c r="S157" s="263">
        <v>0</v>
      </c>
      <c r="T157" s="264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6" t="s">
        <v>229</v>
      </c>
      <c r="AT157" s="196" t="s">
        <v>224</v>
      </c>
      <c r="AU157" s="196" t="s">
        <v>85</v>
      </c>
      <c r="AY157" s="17" t="s">
        <v>223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85</v>
      </c>
      <c r="BK157" s="197">
        <f>ROUND(I157*H157,2)</f>
        <v>0</v>
      </c>
      <c r="BL157" s="17" t="s">
        <v>229</v>
      </c>
      <c r="BM157" s="196" t="s">
        <v>2092</v>
      </c>
    </row>
    <row r="158" spans="1:65" s="2" customFormat="1" ht="6.95" customHeight="1">
      <c r="A158" s="34"/>
      <c r="B158" s="54"/>
      <c r="C158" s="55"/>
      <c r="D158" s="55"/>
      <c r="E158" s="55"/>
      <c r="F158" s="55"/>
      <c r="G158" s="55"/>
      <c r="H158" s="55"/>
      <c r="I158" s="55"/>
      <c r="J158" s="55"/>
      <c r="K158" s="55"/>
      <c r="L158" s="39"/>
      <c r="M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</row>
  </sheetData>
  <sheetProtection algorithmName="SHA-512" hashValue="+BRMSgdTHnj07hvaq22WQZL/WM3ycLxUIiP21vp92Hgpoitg7MiSqHKgsDXL4E6ne1ZTx2crJWRqQ/Lko2mzpg==" saltValue="u/WSIDCzZXjf7ah03BE4vEnEg27pZYnzn3ezOX8nAvAqfT5qaZ0XXUNY9Jy5HnYFESHcsx/WT6zjxG3d6iB35Q==" spinCount="100000" sheet="1" objects="1" scenarios="1" formatColumns="0" formatRows="0" autoFilter="0"/>
  <autoFilter ref="C127:K157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7" t="s">
        <v>117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4.95" customHeight="1">
      <c r="B4" s="20"/>
      <c r="D4" s="118" t="s">
        <v>148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17</v>
      </c>
      <c r="L6" s="20"/>
    </row>
    <row r="7" spans="1:46" s="1" customFormat="1" ht="16.5" customHeight="1">
      <c r="B7" s="20"/>
      <c r="E7" s="331" t="str">
        <f>'Rekapitulace stavby'!K6</f>
        <v>Hodonín, budova TO - zlepšení sociálního zázemí - I. etapa projekt</v>
      </c>
      <c r="F7" s="332"/>
      <c r="G7" s="332"/>
      <c r="H7" s="332"/>
      <c r="L7" s="20"/>
    </row>
    <row r="8" spans="1:46">
      <c r="B8" s="20"/>
      <c r="D8" s="120" t="s">
        <v>160</v>
      </c>
      <c r="L8" s="20"/>
    </row>
    <row r="9" spans="1:46" s="1" customFormat="1" ht="16.5" customHeight="1">
      <c r="B9" s="20"/>
      <c r="E9" s="331" t="s">
        <v>164</v>
      </c>
      <c r="F9" s="312"/>
      <c r="G9" s="312"/>
      <c r="H9" s="312"/>
      <c r="L9" s="20"/>
    </row>
    <row r="10" spans="1:46" s="1" customFormat="1" ht="12" customHeight="1">
      <c r="B10" s="20"/>
      <c r="D10" s="120" t="s">
        <v>168</v>
      </c>
      <c r="L10" s="20"/>
    </row>
    <row r="11" spans="1:46" s="2" customFormat="1" ht="16.5" customHeight="1">
      <c r="A11" s="34"/>
      <c r="B11" s="39"/>
      <c r="C11" s="34"/>
      <c r="D11" s="34"/>
      <c r="E11" s="333" t="s">
        <v>172</v>
      </c>
      <c r="F11" s="334"/>
      <c r="G11" s="334"/>
      <c r="H11" s="3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176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35" t="s">
        <v>2093</v>
      </c>
      <c r="F13" s="334"/>
      <c r="G13" s="334"/>
      <c r="H13" s="3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0" t="s">
        <v>19</v>
      </c>
      <c r="E15" s="34"/>
      <c r="F15" s="109" t="s">
        <v>1</v>
      </c>
      <c r="G15" s="34"/>
      <c r="H15" s="34"/>
      <c r="I15" s="120" t="s">
        <v>20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21</v>
      </c>
      <c r="E16" s="34"/>
      <c r="F16" s="109" t="s">
        <v>22</v>
      </c>
      <c r="G16" s="34"/>
      <c r="H16" s="34"/>
      <c r="I16" s="120" t="s">
        <v>23</v>
      </c>
      <c r="J16" s="122" t="str">
        <f>'Rekapitulace stavby'!AN8</f>
        <v>17. 5. 2022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0" t="s">
        <v>25</v>
      </c>
      <c r="E18" s="34"/>
      <c r="F18" s="34"/>
      <c r="G18" s="34"/>
      <c r="H18" s="34"/>
      <c r="I18" s="120" t="s">
        <v>26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27</v>
      </c>
      <c r="F19" s="34"/>
      <c r="G19" s="34"/>
      <c r="H19" s="34"/>
      <c r="I19" s="120" t="s">
        <v>28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0" t="s">
        <v>29</v>
      </c>
      <c r="E21" s="34"/>
      <c r="F21" s="34"/>
      <c r="G21" s="34"/>
      <c r="H21" s="34"/>
      <c r="I21" s="120" t="s">
        <v>26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36" t="str">
        <f>'Rekapitulace stavby'!E14</f>
        <v>Vyplň údaj</v>
      </c>
      <c r="F22" s="337"/>
      <c r="G22" s="337"/>
      <c r="H22" s="337"/>
      <c r="I22" s="120" t="s">
        <v>28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0" t="s">
        <v>31</v>
      </c>
      <c r="E24" s="34"/>
      <c r="F24" s="34"/>
      <c r="G24" s="34"/>
      <c r="H24" s="34"/>
      <c r="I24" s="120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">
        <v>32</v>
      </c>
      <c r="F25" s="34"/>
      <c r="G25" s="34"/>
      <c r="H25" s="34"/>
      <c r="I25" s="120" t="s">
        <v>28</v>
      </c>
      <c r="J25" s="109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0" t="s">
        <v>34</v>
      </c>
      <c r="E27" s="34"/>
      <c r="F27" s="34"/>
      <c r="G27" s="34"/>
      <c r="H27" s="34"/>
      <c r="I27" s="120" t="s">
        <v>26</v>
      </c>
      <c r="J27" s="109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">
        <v>2094</v>
      </c>
      <c r="F28" s="34"/>
      <c r="G28" s="34"/>
      <c r="H28" s="34"/>
      <c r="I28" s="120" t="s">
        <v>28</v>
      </c>
      <c r="J28" s="109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3"/>
      <c r="B31" s="124"/>
      <c r="C31" s="123"/>
      <c r="D31" s="123"/>
      <c r="E31" s="338" t="s">
        <v>1</v>
      </c>
      <c r="F31" s="338"/>
      <c r="G31" s="338"/>
      <c r="H31" s="338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7" t="s">
        <v>38</v>
      </c>
      <c r="E34" s="34"/>
      <c r="F34" s="34"/>
      <c r="G34" s="34"/>
      <c r="H34" s="34"/>
      <c r="I34" s="34"/>
      <c r="J34" s="128">
        <f>ROUND(J126,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6"/>
      <c r="E35" s="126"/>
      <c r="F35" s="126"/>
      <c r="G35" s="126"/>
      <c r="H35" s="126"/>
      <c r="I35" s="126"/>
      <c r="J35" s="126"/>
      <c r="K35" s="126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9" t="s">
        <v>40</v>
      </c>
      <c r="G36" s="34"/>
      <c r="H36" s="34"/>
      <c r="I36" s="129" t="s">
        <v>39</v>
      </c>
      <c r="J36" s="129" t="s">
        <v>41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1" t="s">
        <v>42</v>
      </c>
      <c r="E37" s="120" t="s">
        <v>43</v>
      </c>
      <c r="F37" s="130">
        <f>ROUND((SUM(BE126:BE261)),  2)</f>
        <v>0</v>
      </c>
      <c r="G37" s="34"/>
      <c r="H37" s="34"/>
      <c r="I37" s="131">
        <v>0.21</v>
      </c>
      <c r="J37" s="130">
        <f>ROUND(((SUM(BE126:BE261))*I37),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0" t="s">
        <v>44</v>
      </c>
      <c r="F38" s="130">
        <f>ROUND((SUM(BF126:BF261)),  2)</f>
        <v>0</v>
      </c>
      <c r="G38" s="34"/>
      <c r="H38" s="34"/>
      <c r="I38" s="131">
        <v>0.15</v>
      </c>
      <c r="J38" s="130">
        <f>ROUND(((SUM(BF126:BF261))*I38),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ROUND((SUM(BG126:BG261)),  2)</f>
        <v>0</v>
      </c>
      <c r="G39" s="34"/>
      <c r="H39" s="34"/>
      <c r="I39" s="131">
        <v>0.21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0" t="s">
        <v>46</v>
      </c>
      <c r="F40" s="130">
        <f>ROUND((SUM(BH126:BH261)),  2)</f>
        <v>0</v>
      </c>
      <c r="G40" s="34"/>
      <c r="H40" s="34"/>
      <c r="I40" s="131">
        <v>0.15</v>
      </c>
      <c r="J40" s="130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0" t="s">
        <v>47</v>
      </c>
      <c r="F41" s="130">
        <f>ROUND((SUM(BI126:BI261)),  2)</f>
        <v>0</v>
      </c>
      <c r="G41" s="34"/>
      <c r="H41" s="34"/>
      <c r="I41" s="131">
        <v>0</v>
      </c>
      <c r="J41" s="130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2"/>
      <c r="D43" s="133" t="s">
        <v>48</v>
      </c>
      <c r="E43" s="134"/>
      <c r="F43" s="134"/>
      <c r="G43" s="135" t="s">
        <v>49</v>
      </c>
      <c r="H43" s="136" t="s">
        <v>50</v>
      </c>
      <c r="I43" s="134"/>
      <c r="J43" s="137">
        <f>SUM(J34:J41)</f>
        <v>0</v>
      </c>
      <c r="K43" s="138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51</v>
      </c>
      <c r="E50" s="140"/>
      <c r="F50" s="140"/>
      <c r="G50" s="139" t="s">
        <v>52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1" t="s">
        <v>53</v>
      </c>
      <c r="E61" s="142"/>
      <c r="F61" s="143" t="s">
        <v>54</v>
      </c>
      <c r="G61" s="141" t="s">
        <v>53</v>
      </c>
      <c r="H61" s="142"/>
      <c r="I61" s="142"/>
      <c r="J61" s="144" t="s">
        <v>54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9" t="s">
        <v>55</v>
      </c>
      <c r="E65" s="145"/>
      <c r="F65" s="145"/>
      <c r="G65" s="139" t="s">
        <v>56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1" t="s">
        <v>53</v>
      </c>
      <c r="E76" s="142"/>
      <c r="F76" s="143" t="s">
        <v>54</v>
      </c>
      <c r="G76" s="141" t="s">
        <v>53</v>
      </c>
      <c r="H76" s="142"/>
      <c r="I76" s="142"/>
      <c r="J76" s="144" t="s">
        <v>54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9" t="str">
        <f>E7</f>
        <v>Hodonín, budova TO - zlepšení sociálního zázemí - I. etapa projekt</v>
      </c>
      <c r="F85" s="340"/>
      <c r="G85" s="340"/>
      <c r="H85" s="34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160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39" t="s">
        <v>164</v>
      </c>
      <c r="F87" s="297"/>
      <c r="G87" s="297"/>
      <c r="H87" s="297"/>
      <c r="I87" s="22"/>
      <c r="J87" s="22"/>
      <c r="K87" s="22"/>
      <c r="L87" s="20"/>
    </row>
    <row r="88" spans="1:31" s="1" customFormat="1" ht="12" customHeight="1">
      <c r="B88" s="21"/>
      <c r="C88" s="29" t="s">
        <v>168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41" t="s">
        <v>172</v>
      </c>
      <c r="F89" s="342"/>
      <c r="G89" s="342"/>
      <c r="H89" s="34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176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90" t="str">
        <f>E13</f>
        <v>08 - SO 01 - ELEKTROINSTALACE A HROMOSVOD</v>
      </c>
      <c r="F91" s="342"/>
      <c r="G91" s="342"/>
      <c r="H91" s="342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F16</f>
        <v xml:space="preserve"> </v>
      </c>
      <c r="G93" s="36"/>
      <c r="H93" s="36"/>
      <c r="I93" s="29" t="s">
        <v>23</v>
      </c>
      <c r="J93" s="66" t="str">
        <f>IF(J16="","",J16)</f>
        <v>17. 5. 2022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25</v>
      </c>
      <c r="D95" s="36"/>
      <c r="E95" s="36"/>
      <c r="F95" s="27" t="str">
        <f>E19</f>
        <v>OBLASTNÍ ŘEDITELSTVÍ BRNO</v>
      </c>
      <c r="G95" s="36"/>
      <c r="H95" s="36"/>
      <c r="I95" s="29" t="s">
        <v>31</v>
      </c>
      <c r="J95" s="32" t="str">
        <f>E25</f>
        <v>Dopravní projektování, spol.s r.o.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29</v>
      </c>
      <c r="D96" s="36"/>
      <c r="E96" s="36"/>
      <c r="F96" s="27" t="str">
        <f>IF(E22="","",E22)</f>
        <v>Vyplň údaj</v>
      </c>
      <c r="G96" s="36"/>
      <c r="H96" s="36"/>
      <c r="I96" s="29" t="s">
        <v>34</v>
      </c>
      <c r="J96" s="32" t="str">
        <f>E28</f>
        <v>profesista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50" t="s">
        <v>185</v>
      </c>
      <c r="D98" s="151"/>
      <c r="E98" s="151"/>
      <c r="F98" s="151"/>
      <c r="G98" s="151"/>
      <c r="H98" s="151"/>
      <c r="I98" s="151"/>
      <c r="J98" s="152" t="s">
        <v>186</v>
      </c>
      <c r="K98" s="151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3" t="s">
        <v>187</v>
      </c>
      <c r="D100" s="36"/>
      <c r="E100" s="36"/>
      <c r="F100" s="36"/>
      <c r="G100" s="36"/>
      <c r="H100" s="36"/>
      <c r="I100" s="36"/>
      <c r="J100" s="84">
        <f>J126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188</v>
      </c>
    </row>
    <row r="101" spans="1:47" s="9" customFormat="1" ht="24.95" customHeight="1">
      <c r="B101" s="154"/>
      <c r="C101" s="155"/>
      <c r="D101" s="156" t="s">
        <v>2095</v>
      </c>
      <c r="E101" s="157"/>
      <c r="F101" s="157"/>
      <c r="G101" s="157"/>
      <c r="H101" s="157"/>
      <c r="I101" s="157"/>
      <c r="J101" s="158">
        <f>J127</f>
        <v>0</v>
      </c>
      <c r="K101" s="155"/>
      <c r="L101" s="159"/>
    </row>
    <row r="102" spans="1:47" s="9" customFormat="1" ht="24.95" customHeight="1">
      <c r="B102" s="154"/>
      <c r="C102" s="155"/>
      <c r="D102" s="156" t="s">
        <v>2096</v>
      </c>
      <c r="E102" s="157"/>
      <c r="F102" s="157"/>
      <c r="G102" s="157"/>
      <c r="H102" s="157"/>
      <c r="I102" s="157"/>
      <c r="J102" s="158">
        <f>J250</f>
        <v>0</v>
      </c>
      <c r="K102" s="155"/>
      <c r="L102" s="15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209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17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39" t="str">
        <f>E7</f>
        <v>Hodonín, budova TO - zlepšení sociálního zázemí - I. etapa projekt</v>
      </c>
      <c r="F112" s="340"/>
      <c r="G112" s="340"/>
      <c r="H112" s="340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1"/>
      <c r="C113" s="29" t="s">
        <v>160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1" customFormat="1" ht="16.5" customHeight="1">
      <c r="B114" s="21"/>
      <c r="C114" s="22"/>
      <c r="D114" s="22"/>
      <c r="E114" s="339" t="s">
        <v>164</v>
      </c>
      <c r="F114" s="297"/>
      <c r="G114" s="297"/>
      <c r="H114" s="297"/>
      <c r="I114" s="22"/>
      <c r="J114" s="22"/>
      <c r="K114" s="22"/>
      <c r="L114" s="20"/>
    </row>
    <row r="115" spans="1:65" s="1" customFormat="1" ht="12" customHeight="1">
      <c r="B115" s="21"/>
      <c r="C115" s="29" t="s">
        <v>168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5" s="2" customFormat="1" ht="16.5" customHeight="1">
      <c r="A116" s="34"/>
      <c r="B116" s="35"/>
      <c r="C116" s="36"/>
      <c r="D116" s="36"/>
      <c r="E116" s="341" t="s">
        <v>172</v>
      </c>
      <c r="F116" s="342"/>
      <c r="G116" s="342"/>
      <c r="H116" s="342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176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6.5" customHeight="1">
      <c r="A118" s="34"/>
      <c r="B118" s="35"/>
      <c r="C118" s="36"/>
      <c r="D118" s="36"/>
      <c r="E118" s="290" t="str">
        <f>E13</f>
        <v>08 - SO 01 - ELEKTROINSTALACE A HROMOSVOD</v>
      </c>
      <c r="F118" s="342"/>
      <c r="G118" s="342"/>
      <c r="H118" s="342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2" customHeight="1">
      <c r="A120" s="34"/>
      <c r="B120" s="35"/>
      <c r="C120" s="29" t="s">
        <v>21</v>
      </c>
      <c r="D120" s="36"/>
      <c r="E120" s="36"/>
      <c r="F120" s="27" t="str">
        <f>F16</f>
        <v xml:space="preserve"> </v>
      </c>
      <c r="G120" s="36"/>
      <c r="H120" s="36"/>
      <c r="I120" s="29" t="s">
        <v>23</v>
      </c>
      <c r="J120" s="66" t="str">
        <f>IF(J16="","",J16)</f>
        <v>17. 5. 2022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25.7" customHeight="1">
      <c r="A122" s="34"/>
      <c r="B122" s="35"/>
      <c r="C122" s="29" t="s">
        <v>25</v>
      </c>
      <c r="D122" s="36"/>
      <c r="E122" s="36"/>
      <c r="F122" s="27" t="str">
        <f>E19</f>
        <v>OBLASTNÍ ŘEDITELSTVÍ BRNO</v>
      </c>
      <c r="G122" s="36"/>
      <c r="H122" s="36"/>
      <c r="I122" s="29" t="s">
        <v>31</v>
      </c>
      <c r="J122" s="32" t="str">
        <f>E25</f>
        <v>Dopravní projektování, spol.s 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5.2" customHeight="1">
      <c r="A123" s="34"/>
      <c r="B123" s="35"/>
      <c r="C123" s="29" t="s">
        <v>29</v>
      </c>
      <c r="D123" s="36"/>
      <c r="E123" s="36"/>
      <c r="F123" s="27" t="str">
        <f>IF(E22="","",E22)</f>
        <v>Vyplň údaj</v>
      </c>
      <c r="G123" s="36"/>
      <c r="H123" s="36"/>
      <c r="I123" s="29" t="s">
        <v>34</v>
      </c>
      <c r="J123" s="32" t="str">
        <f>E28</f>
        <v>profesista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10" customFormat="1" ht="29.25" customHeight="1">
      <c r="A125" s="160"/>
      <c r="B125" s="161"/>
      <c r="C125" s="162" t="s">
        <v>210</v>
      </c>
      <c r="D125" s="163" t="s">
        <v>63</v>
      </c>
      <c r="E125" s="163" t="s">
        <v>59</v>
      </c>
      <c r="F125" s="163" t="s">
        <v>60</v>
      </c>
      <c r="G125" s="163" t="s">
        <v>211</v>
      </c>
      <c r="H125" s="163" t="s">
        <v>212</v>
      </c>
      <c r="I125" s="163" t="s">
        <v>213</v>
      </c>
      <c r="J125" s="163" t="s">
        <v>186</v>
      </c>
      <c r="K125" s="164" t="s">
        <v>214</v>
      </c>
      <c r="L125" s="165"/>
      <c r="M125" s="75" t="s">
        <v>1</v>
      </c>
      <c r="N125" s="76" t="s">
        <v>42</v>
      </c>
      <c r="O125" s="76" t="s">
        <v>215</v>
      </c>
      <c r="P125" s="76" t="s">
        <v>216</v>
      </c>
      <c r="Q125" s="76" t="s">
        <v>217</v>
      </c>
      <c r="R125" s="76" t="s">
        <v>218</v>
      </c>
      <c r="S125" s="76" t="s">
        <v>219</v>
      </c>
      <c r="T125" s="77" t="s">
        <v>220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5" s="2" customFormat="1" ht="22.9" customHeight="1">
      <c r="A126" s="34"/>
      <c r="B126" s="35"/>
      <c r="C126" s="82" t="s">
        <v>221</v>
      </c>
      <c r="D126" s="36"/>
      <c r="E126" s="36"/>
      <c r="F126" s="36"/>
      <c r="G126" s="36"/>
      <c r="H126" s="36"/>
      <c r="I126" s="36"/>
      <c r="J126" s="166">
        <f>BK126</f>
        <v>0</v>
      </c>
      <c r="K126" s="36"/>
      <c r="L126" s="39"/>
      <c r="M126" s="78"/>
      <c r="N126" s="167"/>
      <c r="O126" s="79"/>
      <c r="P126" s="168">
        <f>P127+P250</f>
        <v>0</v>
      </c>
      <c r="Q126" s="79"/>
      <c r="R126" s="168">
        <f>R127+R250</f>
        <v>5.8200000000000005E-3</v>
      </c>
      <c r="S126" s="79"/>
      <c r="T126" s="169">
        <f>T127+T250</f>
        <v>1.2E-2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77</v>
      </c>
      <c r="AU126" s="17" t="s">
        <v>188</v>
      </c>
      <c r="BK126" s="170">
        <f>BK127+BK250</f>
        <v>0</v>
      </c>
    </row>
    <row r="127" spans="1:65" s="11" customFormat="1" ht="25.9" customHeight="1">
      <c r="B127" s="171"/>
      <c r="C127" s="172"/>
      <c r="D127" s="173" t="s">
        <v>77</v>
      </c>
      <c r="E127" s="174" t="s">
        <v>2097</v>
      </c>
      <c r="F127" s="174" t="s">
        <v>2098</v>
      </c>
      <c r="G127" s="172"/>
      <c r="H127" s="172"/>
      <c r="I127" s="175"/>
      <c r="J127" s="176">
        <f>BK127</f>
        <v>0</v>
      </c>
      <c r="K127" s="172"/>
      <c r="L127" s="177"/>
      <c r="M127" s="178"/>
      <c r="N127" s="179"/>
      <c r="O127" s="179"/>
      <c r="P127" s="180">
        <f>SUM(P128:P249)</f>
        <v>0</v>
      </c>
      <c r="Q127" s="179"/>
      <c r="R127" s="180">
        <f>SUM(R128:R249)</f>
        <v>0</v>
      </c>
      <c r="S127" s="179"/>
      <c r="T127" s="181">
        <f>SUM(T128:T249)</f>
        <v>0</v>
      </c>
      <c r="AR127" s="182" t="s">
        <v>87</v>
      </c>
      <c r="AT127" s="183" t="s">
        <v>77</v>
      </c>
      <c r="AU127" s="183" t="s">
        <v>78</v>
      </c>
      <c r="AY127" s="182" t="s">
        <v>223</v>
      </c>
      <c r="BK127" s="184">
        <f>SUM(BK128:BK249)</f>
        <v>0</v>
      </c>
    </row>
    <row r="128" spans="1:65" s="2" customFormat="1" ht="33" customHeight="1">
      <c r="A128" s="34"/>
      <c r="B128" s="35"/>
      <c r="C128" s="185" t="s">
        <v>85</v>
      </c>
      <c r="D128" s="185" t="s">
        <v>224</v>
      </c>
      <c r="E128" s="186" t="s">
        <v>2099</v>
      </c>
      <c r="F128" s="187" t="s">
        <v>2100</v>
      </c>
      <c r="G128" s="188" t="s">
        <v>142</v>
      </c>
      <c r="H128" s="189">
        <v>90</v>
      </c>
      <c r="I128" s="190"/>
      <c r="J128" s="191">
        <f t="shared" ref="J128:J159" si="0">ROUND(I128*H128,2)</f>
        <v>0</v>
      </c>
      <c r="K128" s="187" t="s">
        <v>2101</v>
      </c>
      <c r="L128" s="39"/>
      <c r="M128" s="192" t="s">
        <v>1</v>
      </c>
      <c r="N128" s="193" t="s">
        <v>43</v>
      </c>
      <c r="O128" s="71"/>
      <c r="P128" s="194">
        <f t="shared" ref="P128:P159" si="1">O128*H128</f>
        <v>0</v>
      </c>
      <c r="Q128" s="194">
        <v>0</v>
      </c>
      <c r="R128" s="194">
        <f t="shared" ref="R128:R159" si="2">Q128*H128</f>
        <v>0</v>
      </c>
      <c r="S128" s="194">
        <v>0</v>
      </c>
      <c r="T128" s="195">
        <f t="shared" ref="T128:T159" si="3"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6" t="s">
        <v>318</v>
      </c>
      <c r="AT128" s="196" t="s">
        <v>224</v>
      </c>
      <c r="AU128" s="196" t="s">
        <v>85</v>
      </c>
      <c r="AY128" s="17" t="s">
        <v>223</v>
      </c>
      <c r="BE128" s="197">
        <f t="shared" ref="BE128:BE159" si="4">IF(N128="základní",J128,0)</f>
        <v>0</v>
      </c>
      <c r="BF128" s="197">
        <f t="shared" ref="BF128:BF159" si="5">IF(N128="snížená",J128,0)</f>
        <v>0</v>
      </c>
      <c r="BG128" s="197">
        <f t="shared" ref="BG128:BG159" si="6">IF(N128="zákl. přenesená",J128,0)</f>
        <v>0</v>
      </c>
      <c r="BH128" s="197">
        <f t="shared" ref="BH128:BH159" si="7">IF(N128="sníž. přenesená",J128,0)</f>
        <v>0</v>
      </c>
      <c r="BI128" s="197">
        <f t="shared" ref="BI128:BI159" si="8">IF(N128="nulová",J128,0)</f>
        <v>0</v>
      </c>
      <c r="BJ128" s="17" t="s">
        <v>85</v>
      </c>
      <c r="BK128" s="197">
        <f t="shared" ref="BK128:BK159" si="9">ROUND(I128*H128,2)</f>
        <v>0</v>
      </c>
      <c r="BL128" s="17" t="s">
        <v>318</v>
      </c>
      <c r="BM128" s="196" t="s">
        <v>2102</v>
      </c>
    </row>
    <row r="129" spans="1:65" s="2" customFormat="1" ht="24.2" customHeight="1">
      <c r="A129" s="34"/>
      <c r="B129" s="35"/>
      <c r="C129" s="231" t="s">
        <v>87</v>
      </c>
      <c r="D129" s="231" t="s">
        <v>268</v>
      </c>
      <c r="E129" s="232" t="s">
        <v>2103</v>
      </c>
      <c r="F129" s="233" t="s">
        <v>2104</v>
      </c>
      <c r="G129" s="234" t="s">
        <v>321</v>
      </c>
      <c r="H129" s="235">
        <v>30</v>
      </c>
      <c r="I129" s="236"/>
      <c r="J129" s="237">
        <f t="shared" si="0"/>
        <v>0</v>
      </c>
      <c r="K129" s="233" t="s">
        <v>485</v>
      </c>
      <c r="L129" s="238"/>
      <c r="M129" s="239" t="s">
        <v>1</v>
      </c>
      <c r="N129" s="240" t="s">
        <v>43</v>
      </c>
      <c r="O129" s="71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482</v>
      </c>
      <c r="AT129" s="196" t="s">
        <v>268</v>
      </c>
      <c r="AU129" s="196" t="s">
        <v>85</v>
      </c>
      <c r="AY129" s="17" t="s">
        <v>223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7" t="s">
        <v>85</v>
      </c>
      <c r="BK129" s="197">
        <f t="shared" si="9"/>
        <v>0</v>
      </c>
      <c r="BL129" s="17" t="s">
        <v>318</v>
      </c>
      <c r="BM129" s="196" t="s">
        <v>2105</v>
      </c>
    </row>
    <row r="130" spans="1:65" s="2" customFormat="1" ht="24.2" customHeight="1">
      <c r="A130" s="34"/>
      <c r="B130" s="35"/>
      <c r="C130" s="185" t="s">
        <v>95</v>
      </c>
      <c r="D130" s="185" t="s">
        <v>224</v>
      </c>
      <c r="E130" s="186" t="s">
        <v>2106</v>
      </c>
      <c r="F130" s="187" t="s">
        <v>2107</v>
      </c>
      <c r="G130" s="188" t="s">
        <v>321</v>
      </c>
      <c r="H130" s="189">
        <v>400</v>
      </c>
      <c r="I130" s="190"/>
      <c r="J130" s="191">
        <f t="shared" si="0"/>
        <v>0</v>
      </c>
      <c r="K130" s="187" t="s">
        <v>2101</v>
      </c>
      <c r="L130" s="39"/>
      <c r="M130" s="192" t="s">
        <v>1</v>
      </c>
      <c r="N130" s="193" t="s">
        <v>43</v>
      </c>
      <c r="O130" s="71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318</v>
      </c>
      <c r="AT130" s="196" t="s">
        <v>224</v>
      </c>
      <c r="AU130" s="196" t="s">
        <v>85</v>
      </c>
      <c r="AY130" s="17" t="s">
        <v>223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7" t="s">
        <v>85</v>
      </c>
      <c r="BK130" s="197">
        <f t="shared" si="9"/>
        <v>0</v>
      </c>
      <c r="BL130" s="17" t="s">
        <v>318</v>
      </c>
      <c r="BM130" s="196" t="s">
        <v>2108</v>
      </c>
    </row>
    <row r="131" spans="1:65" s="2" customFormat="1" ht="24.2" customHeight="1">
      <c r="A131" s="34"/>
      <c r="B131" s="35"/>
      <c r="C131" s="231" t="s">
        <v>229</v>
      </c>
      <c r="D131" s="231" t="s">
        <v>268</v>
      </c>
      <c r="E131" s="232" t="s">
        <v>2109</v>
      </c>
      <c r="F131" s="233" t="s">
        <v>2110</v>
      </c>
      <c r="G131" s="234" t="s">
        <v>321</v>
      </c>
      <c r="H131" s="235">
        <v>390</v>
      </c>
      <c r="I131" s="236"/>
      <c r="J131" s="237">
        <f t="shared" si="0"/>
        <v>0</v>
      </c>
      <c r="K131" s="233" t="s">
        <v>2101</v>
      </c>
      <c r="L131" s="238"/>
      <c r="M131" s="239" t="s">
        <v>1</v>
      </c>
      <c r="N131" s="240" t="s">
        <v>43</v>
      </c>
      <c r="O131" s="71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6" t="s">
        <v>482</v>
      </c>
      <c r="AT131" s="196" t="s">
        <v>268</v>
      </c>
      <c r="AU131" s="196" t="s">
        <v>85</v>
      </c>
      <c r="AY131" s="17" t="s">
        <v>223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7" t="s">
        <v>85</v>
      </c>
      <c r="BK131" s="197">
        <f t="shared" si="9"/>
        <v>0</v>
      </c>
      <c r="BL131" s="17" t="s">
        <v>318</v>
      </c>
      <c r="BM131" s="196" t="s">
        <v>2111</v>
      </c>
    </row>
    <row r="132" spans="1:65" s="2" customFormat="1" ht="24.2" customHeight="1">
      <c r="A132" s="34"/>
      <c r="B132" s="35"/>
      <c r="C132" s="231" t="s">
        <v>250</v>
      </c>
      <c r="D132" s="231" t="s">
        <v>268</v>
      </c>
      <c r="E132" s="232" t="s">
        <v>2112</v>
      </c>
      <c r="F132" s="233" t="s">
        <v>2113</v>
      </c>
      <c r="G132" s="234" t="s">
        <v>321</v>
      </c>
      <c r="H132" s="235">
        <v>1</v>
      </c>
      <c r="I132" s="236"/>
      <c r="J132" s="237">
        <f t="shared" si="0"/>
        <v>0</v>
      </c>
      <c r="K132" s="233" t="s">
        <v>2101</v>
      </c>
      <c r="L132" s="238"/>
      <c r="M132" s="239" t="s">
        <v>1</v>
      </c>
      <c r="N132" s="240" t="s">
        <v>43</v>
      </c>
      <c r="O132" s="71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482</v>
      </c>
      <c r="AT132" s="196" t="s">
        <v>268</v>
      </c>
      <c r="AU132" s="196" t="s">
        <v>85</v>
      </c>
      <c r="AY132" s="17" t="s">
        <v>223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7" t="s">
        <v>85</v>
      </c>
      <c r="BK132" s="197">
        <f t="shared" si="9"/>
        <v>0</v>
      </c>
      <c r="BL132" s="17" t="s">
        <v>318</v>
      </c>
      <c r="BM132" s="196" t="s">
        <v>2114</v>
      </c>
    </row>
    <row r="133" spans="1:65" s="2" customFormat="1" ht="33" customHeight="1">
      <c r="A133" s="34"/>
      <c r="B133" s="35"/>
      <c r="C133" s="231" t="s">
        <v>255</v>
      </c>
      <c r="D133" s="231" t="s">
        <v>268</v>
      </c>
      <c r="E133" s="232" t="s">
        <v>2115</v>
      </c>
      <c r="F133" s="233" t="s">
        <v>2116</v>
      </c>
      <c r="G133" s="234" t="s">
        <v>321</v>
      </c>
      <c r="H133" s="235">
        <v>10</v>
      </c>
      <c r="I133" s="236"/>
      <c r="J133" s="237">
        <f t="shared" si="0"/>
        <v>0</v>
      </c>
      <c r="K133" s="233" t="s">
        <v>2101</v>
      </c>
      <c r="L133" s="238"/>
      <c r="M133" s="239" t="s">
        <v>1</v>
      </c>
      <c r="N133" s="240" t="s">
        <v>43</v>
      </c>
      <c r="O133" s="71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482</v>
      </c>
      <c r="AT133" s="196" t="s">
        <v>268</v>
      </c>
      <c r="AU133" s="196" t="s">
        <v>85</v>
      </c>
      <c r="AY133" s="17" t="s">
        <v>223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7" t="s">
        <v>85</v>
      </c>
      <c r="BK133" s="197">
        <f t="shared" si="9"/>
        <v>0</v>
      </c>
      <c r="BL133" s="17" t="s">
        <v>318</v>
      </c>
      <c r="BM133" s="196" t="s">
        <v>2117</v>
      </c>
    </row>
    <row r="134" spans="1:65" s="2" customFormat="1" ht="37.9" customHeight="1">
      <c r="A134" s="34"/>
      <c r="B134" s="35"/>
      <c r="C134" s="185" t="s">
        <v>259</v>
      </c>
      <c r="D134" s="185" t="s">
        <v>224</v>
      </c>
      <c r="E134" s="186" t="s">
        <v>2118</v>
      </c>
      <c r="F134" s="187" t="s">
        <v>2119</v>
      </c>
      <c r="G134" s="188" t="s">
        <v>321</v>
      </c>
      <c r="H134" s="189">
        <v>1</v>
      </c>
      <c r="I134" s="190"/>
      <c r="J134" s="191">
        <f t="shared" si="0"/>
        <v>0</v>
      </c>
      <c r="K134" s="187" t="s">
        <v>2101</v>
      </c>
      <c r="L134" s="39"/>
      <c r="M134" s="192" t="s">
        <v>1</v>
      </c>
      <c r="N134" s="193" t="s">
        <v>43</v>
      </c>
      <c r="O134" s="71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318</v>
      </c>
      <c r="AT134" s="196" t="s">
        <v>224</v>
      </c>
      <c r="AU134" s="196" t="s">
        <v>85</v>
      </c>
      <c r="AY134" s="17" t="s">
        <v>223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7" t="s">
        <v>85</v>
      </c>
      <c r="BK134" s="197">
        <f t="shared" si="9"/>
        <v>0</v>
      </c>
      <c r="BL134" s="17" t="s">
        <v>318</v>
      </c>
      <c r="BM134" s="196" t="s">
        <v>2120</v>
      </c>
    </row>
    <row r="135" spans="1:65" s="2" customFormat="1" ht="37.9" customHeight="1">
      <c r="A135" s="34"/>
      <c r="B135" s="35"/>
      <c r="C135" s="185" t="s">
        <v>267</v>
      </c>
      <c r="D135" s="185" t="s">
        <v>224</v>
      </c>
      <c r="E135" s="186" t="s">
        <v>2121</v>
      </c>
      <c r="F135" s="187" t="s">
        <v>2122</v>
      </c>
      <c r="G135" s="188" t="s">
        <v>321</v>
      </c>
      <c r="H135" s="189">
        <v>32</v>
      </c>
      <c r="I135" s="190"/>
      <c r="J135" s="191">
        <f t="shared" si="0"/>
        <v>0</v>
      </c>
      <c r="K135" s="187" t="s">
        <v>2101</v>
      </c>
      <c r="L135" s="39"/>
      <c r="M135" s="192" t="s">
        <v>1</v>
      </c>
      <c r="N135" s="193" t="s">
        <v>43</v>
      </c>
      <c r="O135" s="71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318</v>
      </c>
      <c r="AT135" s="196" t="s">
        <v>224</v>
      </c>
      <c r="AU135" s="196" t="s">
        <v>85</v>
      </c>
      <c r="AY135" s="17" t="s">
        <v>223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7" t="s">
        <v>85</v>
      </c>
      <c r="BK135" s="197">
        <f t="shared" si="9"/>
        <v>0</v>
      </c>
      <c r="BL135" s="17" t="s">
        <v>318</v>
      </c>
      <c r="BM135" s="196" t="s">
        <v>2123</v>
      </c>
    </row>
    <row r="136" spans="1:65" s="2" customFormat="1" ht="49.15" customHeight="1">
      <c r="A136" s="34"/>
      <c r="B136" s="35"/>
      <c r="C136" s="185" t="s">
        <v>272</v>
      </c>
      <c r="D136" s="185" t="s">
        <v>224</v>
      </c>
      <c r="E136" s="186" t="s">
        <v>2124</v>
      </c>
      <c r="F136" s="187" t="s">
        <v>2125</v>
      </c>
      <c r="G136" s="188" t="s">
        <v>321</v>
      </c>
      <c r="H136" s="189">
        <v>18</v>
      </c>
      <c r="I136" s="190"/>
      <c r="J136" s="191">
        <f t="shared" si="0"/>
        <v>0</v>
      </c>
      <c r="K136" s="187" t="s">
        <v>2101</v>
      </c>
      <c r="L136" s="39"/>
      <c r="M136" s="192" t="s">
        <v>1</v>
      </c>
      <c r="N136" s="193" t="s">
        <v>43</v>
      </c>
      <c r="O136" s="71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318</v>
      </c>
      <c r="AT136" s="196" t="s">
        <v>224</v>
      </c>
      <c r="AU136" s="196" t="s">
        <v>85</v>
      </c>
      <c r="AY136" s="17" t="s">
        <v>223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7" t="s">
        <v>85</v>
      </c>
      <c r="BK136" s="197">
        <f t="shared" si="9"/>
        <v>0</v>
      </c>
      <c r="BL136" s="17" t="s">
        <v>318</v>
      </c>
      <c r="BM136" s="196" t="s">
        <v>2126</v>
      </c>
    </row>
    <row r="137" spans="1:65" s="2" customFormat="1" ht="24.2" customHeight="1">
      <c r="A137" s="34"/>
      <c r="B137" s="35"/>
      <c r="C137" s="185" t="s">
        <v>280</v>
      </c>
      <c r="D137" s="185" t="s">
        <v>224</v>
      </c>
      <c r="E137" s="186" t="s">
        <v>2127</v>
      </c>
      <c r="F137" s="187" t="s">
        <v>2128</v>
      </c>
      <c r="G137" s="188" t="s">
        <v>321</v>
      </c>
      <c r="H137" s="189">
        <v>2</v>
      </c>
      <c r="I137" s="190"/>
      <c r="J137" s="191">
        <f t="shared" si="0"/>
        <v>0</v>
      </c>
      <c r="K137" s="187" t="s">
        <v>2101</v>
      </c>
      <c r="L137" s="39"/>
      <c r="M137" s="192" t="s">
        <v>1</v>
      </c>
      <c r="N137" s="193" t="s">
        <v>43</v>
      </c>
      <c r="O137" s="71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318</v>
      </c>
      <c r="AT137" s="196" t="s">
        <v>224</v>
      </c>
      <c r="AU137" s="196" t="s">
        <v>85</v>
      </c>
      <c r="AY137" s="17" t="s">
        <v>223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7" t="s">
        <v>85</v>
      </c>
      <c r="BK137" s="197">
        <f t="shared" si="9"/>
        <v>0</v>
      </c>
      <c r="BL137" s="17" t="s">
        <v>318</v>
      </c>
      <c r="BM137" s="196" t="s">
        <v>2129</v>
      </c>
    </row>
    <row r="138" spans="1:65" s="2" customFormat="1" ht="24.2" customHeight="1">
      <c r="A138" s="34"/>
      <c r="B138" s="35"/>
      <c r="C138" s="231" t="s">
        <v>285</v>
      </c>
      <c r="D138" s="231" t="s">
        <v>268</v>
      </c>
      <c r="E138" s="232" t="s">
        <v>2130</v>
      </c>
      <c r="F138" s="233" t="s">
        <v>2131</v>
      </c>
      <c r="G138" s="234" t="s">
        <v>321</v>
      </c>
      <c r="H138" s="235">
        <v>14</v>
      </c>
      <c r="I138" s="236"/>
      <c r="J138" s="237">
        <f t="shared" si="0"/>
        <v>0</v>
      </c>
      <c r="K138" s="233" t="s">
        <v>2101</v>
      </c>
      <c r="L138" s="238"/>
      <c r="M138" s="239" t="s">
        <v>1</v>
      </c>
      <c r="N138" s="240" t="s">
        <v>43</v>
      </c>
      <c r="O138" s="71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482</v>
      </c>
      <c r="AT138" s="196" t="s">
        <v>268</v>
      </c>
      <c r="AU138" s="196" t="s">
        <v>85</v>
      </c>
      <c r="AY138" s="17" t="s">
        <v>223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7" t="s">
        <v>85</v>
      </c>
      <c r="BK138" s="197">
        <f t="shared" si="9"/>
        <v>0</v>
      </c>
      <c r="BL138" s="17" t="s">
        <v>318</v>
      </c>
      <c r="BM138" s="196" t="s">
        <v>2132</v>
      </c>
    </row>
    <row r="139" spans="1:65" s="2" customFormat="1" ht="24.2" customHeight="1">
      <c r="A139" s="34"/>
      <c r="B139" s="35"/>
      <c r="C139" s="231" t="s">
        <v>289</v>
      </c>
      <c r="D139" s="231" t="s">
        <v>268</v>
      </c>
      <c r="E139" s="232" t="s">
        <v>2133</v>
      </c>
      <c r="F139" s="233" t="s">
        <v>2134</v>
      </c>
      <c r="G139" s="234" t="s">
        <v>321</v>
      </c>
      <c r="H139" s="235">
        <v>4</v>
      </c>
      <c r="I139" s="236"/>
      <c r="J139" s="237">
        <f t="shared" si="0"/>
        <v>0</v>
      </c>
      <c r="K139" s="233" t="s">
        <v>2101</v>
      </c>
      <c r="L139" s="238"/>
      <c r="M139" s="239" t="s">
        <v>1</v>
      </c>
      <c r="N139" s="240" t="s">
        <v>43</v>
      </c>
      <c r="O139" s="71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482</v>
      </c>
      <c r="AT139" s="196" t="s">
        <v>268</v>
      </c>
      <c r="AU139" s="196" t="s">
        <v>85</v>
      </c>
      <c r="AY139" s="17" t="s">
        <v>223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7" t="s">
        <v>85</v>
      </c>
      <c r="BK139" s="197">
        <f t="shared" si="9"/>
        <v>0</v>
      </c>
      <c r="BL139" s="17" t="s">
        <v>318</v>
      </c>
      <c r="BM139" s="196" t="s">
        <v>2135</v>
      </c>
    </row>
    <row r="140" spans="1:65" s="2" customFormat="1" ht="24.2" customHeight="1">
      <c r="A140" s="34"/>
      <c r="B140" s="35"/>
      <c r="C140" s="231" t="s">
        <v>295</v>
      </c>
      <c r="D140" s="231" t="s">
        <v>268</v>
      </c>
      <c r="E140" s="232" t="s">
        <v>2136</v>
      </c>
      <c r="F140" s="233" t="s">
        <v>2137</v>
      </c>
      <c r="G140" s="234" t="s">
        <v>321</v>
      </c>
      <c r="H140" s="235">
        <v>2</v>
      </c>
      <c r="I140" s="236"/>
      <c r="J140" s="237">
        <f t="shared" si="0"/>
        <v>0</v>
      </c>
      <c r="K140" s="233" t="s">
        <v>2101</v>
      </c>
      <c r="L140" s="238"/>
      <c r="M140" s="239" t="s">
        <v>1</v>
      </c>
      <c r="N140" s="240" t="s">
        <v>43</v>
      </c>
      <c r="O140" s="71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482</v>
      </c>
      <c r="AT140" s="196" t="s">
        <v>268</v>
      </c>
      <c r="AU140" s="196" t="s">
        <v>85</v>
      </c>
      <c r="AY140" s="17" t="s">
        <v>223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7" t="s">
        <v>85</v>
      </c>
      <c r="BK140" s="197">
        <f t="shared" si="9"/>
        <v>0</v>
      </c>
      <c r="BL140" s="17" t="s">
        <v>318</v>
      </c>
      <c r="BM140" s="196" t="s">
        <v>2138</v>
      </c>
    </row>
    <row r="141" spans="1:65" s="2" customFormat="1" ht="44.25" customHeight="1">
      <c r="A141" s="34"/>
      <c r="B141" s="35"/>
      <c r="C141" s="185" t="s">
        <v>301</v>
      </c>
      <c r="D141" s="185" t="s">
        <v>224</v>
      </c>
      <c r="E141" s="186" t="s">
        <v>2139</v>
      </c>
      <c r="F141" s="187" t="s">
        <v>2140</v>
      </c>
      <c r="G141" s="188" t="s">
        <v>321</v>
      </c>
      <c r="H141" s="189">
        <v>116</v>
      </c>
      <c r="I141" s="190"/>
      <c r="J141" s="191">
        <f t="shared" si="0"/>
        <v>0</v>
      </c>
      <c r="K141" s="187" t="s">
        <v>2101</v>
      </c>
      <c r="L141" s="39"/>
      <c r="M141" s="192" t="s">
        <v>1</v>
      </c>
      <c r="N141" s="193" t="s">
        <v>43</v>
      </c>
      <c r="O141" s="71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318</v>
      </c>
      <c r="AT141" s="196" t="s">
        <v>224</v>
      </c>
      <c r="AU141" s="196" t="s">
        <v>85</v>
      </c>
      <c r="AY141" s="17" t="s">
        <v>223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7" t="s">
        <v>85</v>
      </c>
      <c r="BK141" s="197">
        <f t="shared" si="9"/>
        <v>0</v>
      </c>
      <c r="BL141" s="17" t="s">
        <v>318</v>
      </c>
      <c r="BM141" s="196" t="s">
        <v>2141</v>
      </c>
    </row>
    <row r="142" spans="1:65" s="2" customFormat="1" ht="24.2" customHeight="1">
      <c r="A142" s="34"/>
      <c r="B142" s="35"/>
      <c r="C142" s="231" t="s">
        <v>8</v>
      </c>
      <c r="D142" s="231" t="s">
        <v>268</v>
      </c>
      <c r="E142" s="232" t="s">
        <v>2142</v>
      </c>
      <c r="F142" s="233" t="s">
        <v>2143</v>
      </c>
      <c r="G142" s="234" t="s">
        <v>321</v>
      </c>
      <c r="H142" s="235">
        <v>111</v>
      </c>
      <c r="I142" s="236"/>
      <c r="J142" s="237">
        <f t="shared" si="0"/>
        <v>0</v>
      </c>
      <c r="K142" s="233" t="s">
        <v>2101</v>
      </c>
      <c r="L142" s="238"/>
      <c r="M142" s="239" t="s">
        <v>1</v>
      </c>
      <c r="N142" s="240" t="s">
        <v>43</v>
      </c>
      <c r="O142" s="71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482</v>
      </c>
      <c r="AT142" s="196" t="s">
        <v>268</v>
      </c>
      <c r="AU142" s="196" t="s">
        <v>85</v>
      </c>
      <c r="AY142" s="17" t="s">
        <v>223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7" t="s">
        <v>85</v>
      </c>
      <c r="BK142" s="197">
        <f t="shared" si="9"/>
        <v>0</v>
      </c>
      <c r="BL142" s="17" t="s">
        <v>318</v>
      </c>
      <c r="BM142" s="196" t="s">
        <v>2144</v>
      </c>
    </row>
    <row r="143" spans="1:65" s="2" customFormat="1" ht="37.9" customHeight="1">
      <c r="A143" s="34"/>
      <c r="B143" s="35"/>
      <c r="C143" s="231" t="s">
        <v>318</v>
      </c>
      <c r="D143" s="231" t="s">
        <v>268</v>
      </c>
      <c r="E143" s="232" t="s">
        <v>2145</v>
      </c>
      <c r="F143" s="233" t="s">
        <v>2146</v>
      </c>
      <c r="G143" s="234" t="s">
        <v>321</v>
      </c>
      <c r="H143" s="235">
        <v>5</v>
      </c>
      <c r="I143" s="236"/>
      <c r="J143" s="237">
        <f t="shared" si="0"/>
        <v>0</v>
      </c>
      <c r="K143" s="233" t="s">
        <v>2101</v>
      </c>
      <c r="L143" s="238"/>
      <c r="M143" s="239" t="s">
        <v>1</v>
      </c>
      <c r="N143" s="240" t="s">
        <v>43</v>
      </c>
      <c r="O143" s="71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482</v>
      </c>
      <c r="AT143" s="196" t="s">
        <v>268</v>
      </c>
      <c r="AU143" s="196" t="s">
        <v>85</v>
      </c>
      <c r="AY143" s="17" t="s">
        <v>223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7" t="s">
        <v>85</v>
      </c>
      <c r="BK143" s="197">
        <f t="shared" si="9"/>
        <v>0</v>
      </c>
      <c r="BL143" s="17" t="s">
        <v>318</v>
      </c>
      <c r="BM143" s="196" t="s">
        <v>2147</v>
      </c>
    </row>
    <row r="144" spans="1:65" s="2" customFormat="1" ht="21.75" customHeight="1">
      <c r="A144" s="34"/>
      <c r="B144" s="35"/>
      <c r="C144" s="185" t="s">
        <v>324</v>
      </c>
      <c r="D144" s="185" t="s">
        <v>224</v>
      </c>
      <c r="E144" s="186" t="s">
        <v>2148</v>
      </c>
      <c r="F144" s="187" t="s">
        <v>2149</v>
      </c>
      <c r="G144" s="188" t="s">
        <v>146</v>
      </c>
      <c r="H144" s="189">
        <v>100</v>
      </c>
      <c r="I144" s="190"/>
      <c r="J144" s="191">
        <f t="shared" si="0"/>
        <v>0</v>
      </c>
      <c r="K144" s="187" t="s">
        <v>2101</v>
      </c>
      <c r="L144" s="39"/>
      <c r="M144" s="192" t="s">
        <v>1</v>
      </c>
      <c r="N144" s="193" t="s">
        <v>43</v>
      </c>
      <c r="O144" s="71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318</v>
      </c>
      <c r="AT144" s="196" t="s">
        <v>224</v>
      </c>
      <c r="AU144" s="196" t="s">
        <v>85</v>
      </c>
      <c r="AY144" s="17" t="s">
        <v>223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7" t="s">
        <v>85</v>
      </c>
      <c r="BK144" s="197">
        <f t="shared" si="9"/>
        <v>0</v>
      </c>
      <c r="BL144" s="17" t="s">
        <v>318</v>
      </c>
      <c r="BM144" s="196" t="s">
        <v>2150</v>
      </c>
    </row>
    <row r="145" spans="1:65" s="2" customFormat="1" ht="24.2" customHeight="1">
      <c r="A145" s="34"/>
      <c r="B145" s="35"/>
      <c r="C145" s="185" t="s">
        <v>329</v>
      </c>
      <c r="D145" s="185" t="s">
        <v>224</v>
      </c>
      <c r="E145" s="186" t="s">
        <v>2151</v>
      </c>
      <c r="F145" s="187" t="s">
        <v>2152</v>
      </c>
      <c r="G145" s="188" t="s">
        <v>321</v>
      </c>
      <c r="H145" s="189">
        <v>4</v>
      </c>
      <c r="I145" s="190"/>
      <c r="J145" s="191">
        <f t="shared" si="0"/>
        <v>0</v>
      </c>
      <c r="K145" s="187" t="s">
        <v>2101</v>
      </c>
      <c r="L145" s="39"/>
      <c r="M145" s="192" t="s">
        <v>1</v>
      </c>
      <c r="N145" s="193" t="s">
        <v>43</v>
      </c>
      <c r="O145" s="71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318</v>
      </c>
      <c r="AT145" s="196" t="s">
        <v>224</v>
      </c>
      <c r="AU145" s="196" t="s">
        <v>85</v>
      </c>
      <c r="AY145" s="17" t="s">
        <v>223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7" t="s">
        <v>85</v>
      </c>
      <c r="BK145" s="197">
        <f t="shared" si="9"/>
        <v>0</v>
      </c>
      <c r="BL145" s="17" t="s">
        <v>318</v>
      </c>
      <c r="BM145" s="196" t="s">
        <v>2153</v>
      </c>
    </row>
    <row r="146" spans="1:65" s="2" customFormat="1" ht="24.2" customHeight="1">
      <c r="A146" s="34"/>
      <c r="B146" s="35"/>
      <c r="C146" s="231" t="s">
        <v>333</v>
      </c>
      <c r="D146" s="231" t="s">
        <v>268</v>
      </c>
      <c r="E146" s="232" t="s">
        <v>2154</v>
      </c>
      <c r="F146" s="233" t="s">
        <v>2155</v>
      </c>
      <c r="G146" s="234" t="s">
        <v>321</v>
      </c>
      <c r="H146" s="235">
        <v>4</v>
      </c>
      <c r="I146" s="236"/>
      <c r="J146" s="237">
        <f t="shared" si="0"/>
        <v>0</v>
      </c>
      <c r="K146" s="233" t="s">
        <v>2101</v>
      </c>
      <c r="L146" s="238"/>
      <c r="M146" s="239" t="s">
        <v>1</v>
      </c>
      <c r="N146" s="240" t="s">
        <v>43</v>
      </c>
      <c r="O146" s="71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482</v>
      </c>
      <c r="AT146" s="196" t="s">
        <v>268</v>
      </c>
      <c r="AU146" s="196" t="s">
        <v>85</v>
      </c>
      <c r="AY146" s="17" t="s">
        <v>223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7" t="s">
        <v>85</v>
      </c>
      <c r="BK146" s="197">
        <f t="shared" si="9"/>
        <v>0</v>
      </c>
      <c r="BL146" s="17" t="s">
        <v>318</v>
      </c>
      <c r="BM146" s="196" t="s">
        <v>2156</v>
      </c>
    </row>
    <row r="147" spans="1:65" s="2" customFormat="1" ht="37.9" customHeight="1">
      <c r="A147" s="34"/>
      <c r="B147" s="35"/>
      <c r="C147" s="231" t="s">
        <v>340</v>
      </c>
      <c r="D147" s="231" t="s">
        <v>268</v>
      </c>
      <c r="E147" s="232" t="s">
        <v>2157</v>
      </c>
      <c r="F147" s="233" t="s">
        <v>2158</v>
      </c>
      <c r="G147" s="234" t="s">
        <v>321</v>
      </c>
      <c r="H147" s="235">
        <v>2</v>
      </c>
      <c r="I147" s="236"/>
      <c r="J147" s="237">
        <f t="shared" si="0"/>
        <v>0</v>
      </c>
      <c r="K147" s="233" t="s">
        <v>2101</v>
      </c>
      <c r="L147" s="238"/>
      <c r="M147" s="239" t="s">
        <v>1</v>
      </c>
      <c r="N147" s="240" t="s">
        <v>43</v>
      </c>
      <c r="O147" s="71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482</v>
      </c>
      <c r="AT147" s="196" t="s">
        <v>268</v>
      </c>
      <c r="AU147" s="196" t="s">
        <v>85</v>
      </c>
      <c r="AY147" s="17" t="s">
        <v>223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7" t="s">
        <v>85</v>
      </c>
      <c r="BK147" s="197">
        <f t="shared" si="9"/>
        <v>0</v>
      </c>
      <c r="BL147" s="17" t="s">
        <v>318</v>
      </c>
      <c r="BM147" s="196" t="s">
        <v>2159</v>
      </c>
    </row>
    <row r="148" spans="1:65" s="2" customFormat="1" ht="24.2" customHeight="1">
      <c r="A148" s="34"/>
      <c r="B148" s="35"/>
      <c r="C148" s="185" t="s">
        <v>7</v>
      </c>
      <c r="D148" s="185" t="s">
        <v>224</v>
      </c>
      <c r="E148" s="186" t="s">
        <v>2160</v>
      </c>
      <c r="F148" s="187" t="s">
        <v>2161</v>
      </c>
      <c r="G148" s="188" t="s">
        <v>321</v>
      </c>
      <c r="H148" s="189">
        <v>13</v>
      </c>
      <c r="I148" s="190"/>
      <c r="J148" s="191">
        <f t="shared" si="0"/>
        <v>0</v>
      </c>
      <c r="K148" s="187" t="s">
        <v>2101</v>
      </c>
      <c r="L148" s="39"/>
      <c r="M148" s="192" t="s">
        <v>1</v>
      </c>
      <c r="N148" s="193" t="s">
        <v>43</v>
      </c>
      <c r="O148" s="71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318</v>
      </c>
      <c r="AT148" s="196" t="s">
        <v>224</v>
      </c>
      <c r="AU148" s="196" t="s">
        <v>85</v>
      </c>
      <c r="AY148" s="17" t="s">
        <v>223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7" t="s">
        <v>85</v>
      </c>
      <c r="BK148" s="197">
        <f t="shared" si="9"/>
        <v>0</v>
      </c>
      <c r="BL148" s="17" t="s">
        <v>318</v>
      </c>
      <c r="BM148" s="196" t="s">
        <v>2162</v>
      </c>
    </row>
    <row r="149" spans="1:65" s="2" customFormat="1" ht="33" customHeight="1">
      <c r="A149" s="34"/>
      <c r="B149" s="35"/>
      <c r="C149" s="185" t="s">
        <v>350</v>
      </c>
      <c r="D149" s="185" t="s">
        <v>224</v>
      </c>
      <c r="E149" s="186" t="s">
        <v>2163</v>
      </c>
      <c r="F149" s="187" t="s">
        <v>2164</v>
      </c>
      <c r="G149" s="188" t="s">
        <v>321</v>
      </c>
      <c r="H149" s="189">
        <v>16</v>
      </c>
      <c r="I149" s="190"/>
      <c r="J149" s="191">
        <f t="shared" si="0"/>
        <v>0</v>
      </c>
      <c r="K149" s="187" t="s">
        <v>2101</v>
      </c>
      <c r="L149" s="39"/>
      <c r="M149" s="192" t="s">
        <v>1</v>
      </c>
      <c r="N149" s="193" t="s">
        <v>43</v>
      </c>
      <c r="O149" s="71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318</v>
      </c>
      <c r="AT149" s="196" t="s">
        <v>224</v>
      </c>
      <c r="AU149" s="196" t="s">
        <v>85</v>
      </c>
      <c r="AY149" s="17" t="s">
        <v>223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7" t="s">
        <v>85</v>
      </c>
      <c r="BK149" s="197">
        <f t="shared" si="9"/>
        <v>0</v>
      </c>
      <c r="BL149" s="17" t="s">
        <v>318</v>
      </c>
      <c r="BM149" s="196" t="s">
        <v>2165</v>
      </c>
    </row>
    <row r="150" spans="1:65" s="2" customFormat="1" ht="33" customHeight="1">
      <c r="A150" s="34"/>
      <c r="B150" s="35"/>
      <c r="C150" s="185" t="s">
        <v>373</v>
      </c>
      <c r="D150" s="185" t="s">
        <v>224</v>
      </c>
      <c r="E150" s="186" t="s">
        <v>2166</v>
      </c>
      <c r="F150" s="187" t="s">
        <v>2167</v>
      </c>
      <c r="G150" s="188" t="s">
        <v>321</v>
      </c>
      <c r="H150" s="189">
        <v>57</v>
      </c>
      <c r="I150" s="190"/>
      <c r="J150" s="191">
        <f t="shared" si="0"/>
        <v>0</v>
      </c>
      <c r="K150" s="187" t="s">
        <v>2101</v>
      </c>
      <c r="L150" s="39"/>
      <c r="M150" s="192" t="s">
        <v>1</v>
      </c>
      <c r="N150" s="193" t="s">
        <v>43</v>
      </c>
      <c r="O150" s="71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318</v>
      </c>
      <c r="AT150" s="196" t="s">
        <v>224</v>
      </c>
      <c r="AU150" s="196" t="s">
        <v>85</v>
      </c>
      <c r="AY150" s="17" t="s">
        <v>223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7" t="s">
        <v>85</v>
      </c>
      <c r="BK150" s="197">
        <f t="shared" si="9"/>
        <v>0</v>
      </c>
      <c r="BL150" s="17" t="s">
        <v>318</v>
      </c>
      <c r="BM150" s="196" t="s">
        <v>2168</v>
      </c>
    </row>
    <row r="151" spans="1:65" s="2" customFormat="1" ht="24.2" customHeight="1">
      <c r="A151" s="34"/>
      <c r="B151" s="35"/>
      <c r="C151" s="185" t="s">
        <v>382</v>
      </c>
      <c r="D151" s="185" t="s">
        <v>224</v>
      </c>
      <c r="E151" s="186" t="s">
        <v>2169</v>
      </c>
      <c r="F151" s="187" t="s">
        <v>2170</v>
      </c>
      <c r="G151" s="188" t="s">
        <v>321</v>
      </c>
      <c r="H151" s="189">
        <v>20</v>
      </c>
      <c r="I151" s="190"/>
      <c r="J151" s="191">
        <f t="shared" si="0"/>
        <v>0</v>
      </c>
      <c r="K151" s="187" t="s">
        <v>2101</v>
      </c>
      <c r="L151" s="39"/>
      <c r="M151" s="192" t="s">
        <v>1</v>
      </c>
      <c r="N151" s="193" t="s">
        <v>43</v>
      </c>
      <c r="O151" s="71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318</v>
      </c>
      <c r="AT151" s="196" t="s">
        <v>224</v>
      </c>
      <c r="AU151" s="196" t="s">
        <v>85</v>
      </c>
      <c r="AY151" s="17" t="s">
        <v>223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7" t="s">
        <v>85</v>
      </c>
      <c r="BK151" s="197">
        <f t="shared" si="9"/>
        <v>0</v>
      </c>
      <c r="BL151" s="17" t="s">
        <v>318</v>
      </c>
      <c r="BM151" s="196" t="s">
        <v>2171</v>
      </c>
    </row>
    <row r="152" spans="1:65" s="2" customFormat="1" ht="24.2" customHeight="1">
      <c r="A152" s="34"/>
      <c r="B152" s="35"/>
      <c r="C152" s="231" t="s">
        <v>387</v>
      </c>
      <c r="D152" s="231" t="s">
        <v>268</v>
      </c>
      <c r="E152" s="232" t="s">
        <v>2172</v>
      </c>
      <c r="F152" s="233" t="s">
        <v>2173</v>
      </c>
      <c r="G152" s="234" t="s">
        <v>321</v>
      </c>
      <c r="H152" s="235">
        <v>7</v>
      </c>
      <c r="I152" s="236"/>
      <c r="J152" s="237">
        <f t="shared" si="0"/>
        <v>0</v>
      </c>
      <c r="K152" s="233" t="s">
        <v>485</v>
      </c>
      <c r="L152" s="238"/>
      <c r="M152" s="239" t="s">
        <v>1</v>
      </c>
      <c r="N152" s="240" t="s">
        <v>43</v>
      </c>
      <c r="O152" s="71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482</v>
      </c>
      <c r="AT152" s="196" t="s">
        <v>268</v>
      </c>
      <c r="AU152" s="196" t="s">
        <v>85</v>
      </c>
      <c r="AY152" s="17" t="s">
        <v>223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7" t="s">
        <v>85</v>
      </c>
      <c r="BK152" s="197">
        <f t="shared" si="9"/>
        <v>0</v>
      </c>
      <c r="BL152" s="17" t="s">
        <v>318</v>
      </c>
      <c r="BM152" s="196" t="s">
        <v>2174</v>
      </c>
    </row>
    <row r="153" spans="1:65" s="2" customFormat="1" ht="24.2" customHeight="1">
      <c r="A153" s="34"/>
      <c r="B153" s="35"/>
      <c r="C153" s="231" t="s">
        <v>392</v>
      </c>
      <c r="D153" s="231" t="s">
        <v>268</v>
      </c>
      <c r="E153" s="232" t="s">
        <v>2175</v>
      </c>
      <c r="F153" s="233" t="s">
        <v>2176</v>
      </c>
      <c r="G153" s="234" t="s">
        <v>321</v>
      </c>
      <c r="H153" s="235">
        <v>1</v>
      </c>
      <c r="I153" s="236"/>
      <c r="J153" s="237">
        <f t="shared" si="0"/>
        <v>0</v>
      </c>
      <c r="K153" s="233" t="s">
        <v>485</v>
      </c>
      <c r="L153" s="238"/>
      <c r="M153" s="239" t="s">
        <v>1</v>
      </c>
      <c r="N153" s="240" t="s">
        <v>43</v>
      </c>
      <c r="O153" s="71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482</v>
      </c>
      <c r="AT153" s="196" t="s">
        <v>268</v>
      </c>
      <c r="AU153" s="196" t="s">
        <v>85</v>
      </c>
      <c r="AY153" s="17" t="s">
        <v>223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7" t="s">
        <v>85</v>
      </c>
      <c r="BK153" s="197">
        <f t="shared" si="9"/>
        <v>0</v>
      </c>
      <c r="BL153" s="17" t="s">
        <v>318</v>
      </c>
      <c r="BM153" s="196" t="s">
        <v>2177</v>
      </c>
    </row>
    <row r="154" spans="1:65" s="2" customFormat="1" ht="24.2" customHeight="1">
      <c r="A154" s="34"/>
      <c r="B154" s="35"/>
      <c r="C154" s="231" t="s">
        <v>399</v>
      </c>
      <c r="D154" s="231" t="s">
        <v>268</v>
      </c>
      <c r="E154" s="232" t="s">
        <v>2178</v>
      </c>
      <c r="F154" s="233" t="s">
        <v>2179</v>
      </c>
      <c r="G154" s="234" t="s">
        <v>321</v>
      </c>
      <c r="H154" s="235">
        <v>8</v>
      </c>
      <c r="I154" s="236"/>
      <c r="J154" s="237">
        <f t="shared" si="0"/>
        <v>0</v>
      </c>
      <c r="K154" s="233" t="s">
        <v>485</v>
      </c>
      <c r="L154" s="238"/>
      <c r="M154" s="239" t="s">
        <v>1</v>
      </c>
      <c r="N154" s="240" t="s">
        <v>43</v>
      </c>
      <c r="O154" s="71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482</v>
      </c>
      <c r="AT154" s="196" t="s">
        <v>268</v>
      </c>
      <c r="AU154" s="196" t="s">
        <v>85</v>
      </c>
      <c r="AY154" s="17" t="s">
        <v>223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7" t="s">
        <v>85</v>
      </c>
      <c r="BK154" s="197">
        <f t="shared" si="9"/>
        <v>0</v>
      </c>
      <c r="BL154" s="17" t="s">
        <v>318</v>
      </c>
      <c r="BM154" s="196" t="s">
        <v>2180</v>
      </c>
    </row>
    <row r="155" spans="1:65" s="2" customFormat="1" ht="24.2" customHeight="1">
      <c r="A155" s="34"/>
      <c r="B155" s="35"/>
      <c r="C155" s="231" t="s">
        <v>406</v>
      </c>
      <c r="D155" s="231" t="s">
        <v>268</v>
      </c>
      <c r="E155" s="232" t="s">
        <v>2181</v>
      </c>
      <c r="F155" s="233" t="s">
        <v>2182</v>
      </c>
      <c r="G155" s="234" t="s">
        <v>321</v>
      </c>
      <c r="H155" s="235">
        <v>57</v>
      </c>
      <c r="I155" s="236"/>
      <c r="J155" s="237">
        <f t="shared" si="0"/>
        <v>0</v>
      </c>
      <c r="K155" s="233" t="s">
        <v>485</v>
      </c>
      <c r="L155" s="238"/>
      <c r="M155" s="239" t="s">
        <v>1</v>
      </c>
      <c r="N155" s="240" t="s">
        <v>43</v>
      </c>
      <c r="O155" s="71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482</v>
      </c>
      <c r="AT155" s="196" t="s">
        <v>268</v>
      </c>
      <c r="AU155" s="196" t="s">
        <v>85</v>
      </c>
      <c r="AY155" s="17" t="s">
        <v>223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7" t="s">
        <v>85</v>
      </c>
      <c r="BK155" s="197">
        <f t="shared" si="9"/>
        <v>0</v>
      </c>
      <c r="BL155" s="17" t="s">
        <v>318</v>
      </c>
      <c r="BM155" s="196" t="s">
        <v>2183</v>
      </c>
    </row>
    <row r="156" spans="1:65" s="2" customFormat="1" ht="24.2" customHeight="1">
      <c r="A156" s="34"/>
      <c r="B156" s="35"/>
      <c r="C156" s="231" t="s">
        <v>410</v>
      </c>
      <c r="D156" s="231" t="s">
        <v>268</v>
      </c>
      <c r="E156" s="232" t="s">
        <v>2184</v>
      </c>
      <c r="F156" s="233" t="s">
        <v>2185</v>
      </c>
      <c r="G156" s="234" t="s">
        <v>321</v>
      </c>
      <c r="H156" s="235">
        <v>20</v>
      </c>
      <c r="I156" s="236"/>
      <c r="J156" s="237">
        <f t="shared" si="0"/>
        <v>0</v>
      </c>
      <c r="K156" s="233" t="s">
        <v>485</v>
      </c>
      <c r="L156" s="238"/>
      <c r="M156" s="239" t="s">
        <v>1</v>
      </c>
      <c r="N156" s="240" t="s">
        <v>43</v>
      </c>
      <c r="O156" s="71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482</v>
      </c>
      <c r="AT156" s="196" t="s">
        <v>268</v>
      </c>
      <c r="AU156" s="196" t="s">
        <v>85</v>
      </c>
      <c r="AY156" s="17" t="s">
        <v>223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7" t="s">
        <v>85</v>
      </c>
      <c r="BK156" s="197">
        <f t="shared" si="9"/>
        <v>0</v>
      </c>
      <c r="BL156" s="17" t="s">
        <v>318</v>
      </c>
      <c r="BM156" s="196" t="s">
        <v>2186</v>
      </c>
    </row>
    <row r="157" spans="1:65" s="2" customFormat="1" ht="24.2" customHeight="1">
      <c r="A157" s="34"/>
      <c r="B157" s="35"/>
      <c r="C157" s="231" t="s">
        <v>417</v>
      </c>
      <c r="D157" s="231" t="s">
        <v>268</v>
      </c>
      <c r="E157" s="232" t="s">
        <v>2187</v>
      </c>
      <c r="F157" s="233" t="s">
        <v>2188</v>
      </c>
      <c r="G157" s="234" t="s">
        <v>321</v>
      </c>
      <c r="H157" s="235">
        <v>8</v>
      </c>
      <c r="I157" s="236"/>
      <c r="J157" s="237">
        <f t="shared" si="0"/>
        <v>0</v>
      </c>
      <c r="K157" s="233" t="s">
        <v>485</v>
      </c>
      <c r="L157" s="238"/>
      <c r="M157" s="239" t="s">
        <v>1</v>
      </c>
      <c r="N157" s="240" t="s">
        <v>43</v>
      </c>
      <c r="O157" s="71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6" t="s">
        <v>482</v>
      </c>
      <c r="AT157" s="196" t="s">
        <v>268</v>
      </c>
      <c r="AU157" s="196" t="s">
        <v>85</v>
      </c>
      <c r="AY157" s="17" t="s">
        <v>223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7" t="s">
        <v>85</v>
      </c>
      <c r="BK157" s="197">
        <f t="shared" si="9"/>
        <v>0</v>
      </c>
      <c r="BL157" s="17" t="s">
        <v>318</v>
      </c>
      <c r="BM157" s="196" t="s">
        <v>2189</v>
      </c>
    </row>
    <row r="158" spans="1:65" s="2" customFormat="1" ht="24.2" customHeight="1">
      <c r="A158" s="34"/>
      <c r="B158" s="35"/>
      <c r="C158" s="231" t="s">
        <v>422</v>
      </c>
      <c r="D158" s="231" t="s">
        <v>268</v>
      </c>
      <c r="E158" s="232" t="s">
        <v>2190</v>
      </c>
      <c r="F158" s="233" t="s">
        <v>2191</v>
      </c>
      <c r="G158" s="234" t="s">
        <v>321</v>
      </c>
      <c r="H158" s="235">
        <v>5</v>
      </c>
      <c r="I158" s="236"/>
      <c r="J158" s="237">
        <f t="shared" si="0"/>
        <v>0</v>
      </c>
      <c r="K158" s="233" t="s">
        <v>485</v>
      </c>
      <c r="L158" s="238"/>
      <c r="M158" s="239" t="s">
        <v>1</v>
      </c>
      <c r="N158" s="240" t="s">
        <v>43</v>
      </c>
      <c r="O158" s="71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482</v>
      </c>
      <c r="AT158" s="196" t="s">
        <v>268</v>
      </c>
      <c r="AU158" s="196" t="s">
        <v>85</v>
      </c>
      <c r="AY158" s="17" t="s">
        <v>223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7" t="s">
        <v>85</v>
      </c>
      <c r="BK158" s="197">
        <f t="shared" si="9"/>
        <v>0</v>
      </c>
      <c r="BL158" s="17" t="s">
        <v>318</v>
      </c>
      <c r="BM158" s="196" t="s">
        <v>2192</v>
      </c>
    </row>
    <row r="159" spans="1:65" s="2" customFormat="1" ht="24.2" customHeight="1">
      <c r="A159" s="34"/>
      <c r="B159" s="35"/>
      <c r="C159" s="185" t="s">
        <v>482</v>
      </c>
      <c r="D159" s="185" t="s">
        <v>224</v>
      </c>
      <c r="E159" s="186" t="s">
        <v>2193</v>
      </c>
      <c r="F159" s="187" t="s">
        <v>2194</v>
      </c>
      <c r="G159" s="188" t="s">
        <v>142</v>
      </c>
      <c r="H159" s="189">
        <v>20</v>
      </c>
      <c r="I159" s="190"/>
      <c r="J159" s="191">
        <f t="shared" si="0"/>
        <v>0</v>
      </c>
      <c r="K159" s="187" t="s">
        <v>2101</v>
      </c>
      <c r="L159" s="39"/>
      <c r="M159" s="192" t="s">
        <v>1</v>
      </c>
      <c r="N159" s="193" t="s">
        <v>43</v>
      </c>
      <c r="O159" s="71"/>
      <c r="P159" s="194">
        <f t="shared" si="1"/>
        <v>0</v>
      </c>
      <c r="Q159" s="194">
        <v>0</v>
      </c>
      <c r="R159" s="194">
        <f t="shared" si="2"/>
        <v>0</v>
      </c>
      <c r="S159" s="194">
        <v>0</v>
      </c>
      <c r="T159" s="195">
        <f t="shared" si="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318</v>
      </c>
      <c r="AT159" s="196" t="s">
        <v>224</v>
      </c>
      <c r="AU159" s="196" t="s">
        <v>85</v>
      </c>
      <c r="AY159" s="17" t="s">
        <v>223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7" t="s">
        <v>85</v>
      </c>
      <c r="BK159" s="197">
        <f t="shared" si="9"/>
        <v>0</v>
      </c>
      <c r="BL159" s="17" t="s">
        <v>318</v>
      </c>
      <c r="BM159" s="196" t="s">
        <v>2195</v>
      </c>
    </row>
    <row r="160" spans="1:65" s="2" customFormat="1" ht="16.5" customHeight="1">
      <c r="A160" s="34"/>
      <c r="B160" s="35"/>
      <c r="C160" s="231" t="s">
        <v>493</v>
      </c>
      <c r="D160" s="231" t="s">
        <v>268</v>
      </c>
      <c r="E160" s="232" t="s">
        <v>2196</v>
      </c>
      <c r="F160" s="233" t="s">
        <v>2197</v>
      </c>
      <c r="G160" s="234" t="s">
        <v>142</v>
      </c>
      <c r="H160" s="235">
        <v>20</v>
      </c>
      <c r="I160" s="236"/>
      <c r="J160" s="237">
        <f t="shared" ref="J160:J191" si="10">ROUND(I160*H160,2)</f>
        <v>0</v>
      </c>
      <c r="K160" s="233" t="s">
        <v>2101</v>
      </c>
      <c r="L160" s="238"/>
      <c r="M160" s="239" t="s">
        <v>1</v>
      </c>
      <c r="N160" s="240" t="s">
        <v>43</v>
      </c>
      <c r="O160" s="71"/>
      <c r="P160" s="194">
        <f t="shared" ref="P160:P191" si="11">O160*H160</f>
        <v>0</v>
      </c>
      <c r="Q160" s="194">
        <v>0</v>
      </c>
      <c r="R160" s="194">
        <f t="shared" ref="R160:R191" si="12">Q160*H160</f>
        <v>0</v>
      </c>
      <c r="S160" s="194">
        <v>0</v>
      </c>
      <c r="T160" s="195">
        <f t="shared" ref="T160:T191" si="13"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482</v>
      </c>
      <c r="AT160" s="196" t="s">
        <v>268</v>
      </c>
      <c r="AU160" s="196" t="s">
        <v>85</v>
      </c>
      <c r="AY160" s="17" t="s">
        <v>223</v>
      </c>
      <c r="BE160" s="197">
        <f t="shared" ref="BE160:BE191" si="14">IF(N160="základní",J160,0)</f>
        <v>0</v>
      </c>
      <c r="BF160" s="197">
        <f t="shared" ref="BF160:BF191" si="15">IF(N160="snížená",J160,0)</f>
        <v>0</v>
      </c>
      <c r="BG160" s="197">
        <f t="shared" ref="BG160:BG191" si="16">IF(N160="zákl. přenesená",J160,0)</f>
        <v>0</v>
      </c>
      <c r="BH160" s="197">
        <f t="shared" ref="BH160:BH191" si="17">IF(N160="sníž. přenesená",J160,0)</f>
        <v>0</v>
      </c>
      <c r="BI160" s="197">
        <f t="shared" ref="BI160:BI191" si="18">IF(N160="nulová",J160,0)</f>
        <v>0</v>
      </c>
      <c r="BJ160" s="17" t="s">
        <v>85</v>
      </c>
      <c r="BK160" s="197">
        <f t="shared" ref="BK160:BK191" si="19">ROUND(I160*H160,2)</f>
        <v>0</v>
      </c>
      <c r="BL160" s="17" t="s">
        <v>318</v>
      </c>
      <c r="BM160" s="196" t="s">
        <v>2198</v>
      </c>
    </row>
    <row r="161" spans="1:65" s="2" customFormat="1" ht="21.75" customHeight="1">
      <c r="A161" s="34"/>
      <c r="B161" s="35"/>
      <c r="C161" s="231" t="s">
        <v>497</v>
      </c>
      <c r="D161" s="231" t="s">
        <v>268</v>
      </c>
      <c r="E161" s="232" t="s">
        <v>2199</v>
      </c>
      <c r="F161" s="233" t="s">
        <v>2200</v>
      </c>
      <c r="G161" s="234" t="s">
        <v>321</v>
      </c>
      <c r="H161" s="235">
        <v>1</v>
      </c>
      <c r="I161" s="236"/>
      <c r="J161" s="237">
        <f t="shared" si="10"/>
        <v>0</v>
      </c>
      <c r="K161" s="233" t="s">
        <v>2101</v>
      </c>
      <c r="L161" s="238"/>
      <c r="M161" s="239" t="s">
        <v>1</v>
      </c>
      <c r="N161" s="240" t="s">
        <v>43</v>
      </c>
      <c r="O161" s="71"/>
      <c r="P161" s="194">
        <f t="shared" si="11"/>
        <v>0</v>
      </c>
      <c r="Q161" s="194">
        <v>0</v>
      </c>
      <c r="R161" s="194">
        <f t="shared" si="12"/>
        <v>0</v>
      </c>
      <c r="S161" s="194">
        <v>0</v>
      </c>
      <c r="T161" s="195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482</v>
      </c>
      <c r="AT161" s="196" t="s">
        <v>268</v>
      </c>
      <c r="AU161" s="196" t="s">
        <v>85</v>
      </c>
      <c r="AY161" s="17" t="s">
        <v>223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7" t="s">
        <v>85</v>
      </c>
      <c r="BK161" s="197">
        <f t="shared" si="19"/>
        <v>0</v>
      </c>
      <c r="BL161" s="17" t="s">
        <v>318</v>
      </c>
      <c r="BM161" s="196" t="s">
        <v>2201</v>
      </c>
    </row>
    <row r="162" spans="1:65" s="2" customFormat="1" ht="24.2" customHeight="1">
      <c r="A162" s="34"/>
      <c r="B162" s="35"/>
      <c r="C162" s="185" t="s">
        <v>502</v>
      </c>
      <c r="D162" s="185" t="s">
        <v>224</v>
      </c>
      <c r="E162" s="186" t="s">
        <v>2202</v>
      </c>
      <c r="F162" s="187" t="s">
        <v>2203</v>
      </c>
      <c r="G162" s="188" t="s">
        <v>321</v>
      </c>
      <c r="H162" s="189">
        <v>1</v>
      </c>
      <c r="I162" s="190"/>
      <c r="J162" s="191">
        <f t="shared" si="10"/>
        <v>0</v>
      </c>
      <c r="K162" s="187" t="s">
        <v>2101</v>
      </c>
      <c r="L162" s="39"/>
      <c r="M162" s="192" t="s">
        <v>1</v>
      </c>
      <c r="N162" s="193" t="s">
        <v>43</v>
      </c>
      <c r="O162" s="71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318</v>
      </c>
      <c r="AT162" s="196" t="s">
        <v>224</v>
      </c>
      <c r="AU162" s="196" t="s">
        <v>85</v>
      </c>
      <c r="AY162" s="17" t="s">
        <v>223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7" t="s">
        <v>85</v>
      </c>
      <c r="BK162" s="197">
        <f t="shared" si="19"/>
        <v>0</v>
      </c>
      <c r="BL162" s="17" t="s">
        <v>318</v>
      </c>
      <c r="BM162" s="196" t="s">
        <v>2204</v>
      </c>
    </row>
    <row r="163" spans="1:65" s="2" customFormat="1" ht="33" customHeight="1">
      <c r="A163" s="34"/>
      <c r="B163" s="35"/>
      <c r="C163" s="185" t="s">
        <v>522</v>
      </c>
      <c r="D163" s="185" t="s">
        <v>224</v>
      </c>
      <c r="E163" s="186" t="s">
        <v>2205</v>
      </c>
      <c r="F163" s="187" t="s">
        <v>2206</v>
      </c>
      <c r="G163" s="188" t="s">
        <v>142</v>
      </c>
      <c r="H163" s="189">
        <v>150</v>
      </c>
      <c r="I163" s="190"/>
      <c r="J163" s="191">
        <f t="shared" si="10"/>
        <v>0</v>
      </c>
      <c r="K163" s="187" t="s">
        <v>2101</v>
      </c>
      <c r="L163" s="39"/>
      <c r="M163" s="192" t="s">
        <v>1</v>
      </c>
      <c r="N163" s="193" t="s">
        <v>43</v>
      </c>
      <c r="O163" s="71"/>
      <c r="P163" s="194">
        <f t="shared" si="11"/>
        <v>0</v>
      </c>
      <c r="Q163" s="194">
        <v>0</v>
      </c>
      <c r="R163" s="194">
        <f t="shared" si="12"/>
        <v>0</v>
      </c>
      <c r="S163" s="194">
        <v>0</v>
      </c>
      <c r="T163" s="195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318</v>
      </c>
      <c r="AT163" s="196" t="s">
        <v>224</v>
      </c>
      <c r="AU163" s="196" t="s">
        <v>85</v>
      </c>
      <c r="AY163" s="17" t="s">
        <v>223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7" t="s">
        <v>85</v>
      </c>
      <c r="BK163" s="197">
        <f t="shared" si="19"/>
        <v>0</v>
      </c>
      <c r="BL163" s="17" t="s">
        <v>318</v>
      </c>
      <c r="BM163" s="196" t="s">
        <v>2207</v>
      </c>
    </row>
    <row r="164" spans="1:65" s="2" customFormat="1" ht="24.2" customHeight="1">
      <c r="A164" s="34"/>
      <c r="B164" s="35"/>
      <c r="C164" s="231" t="s">
        <v>527</v>
      </c>
      <c r="D164" s="231" t="s">
        <v>268</v>
      </c>
      <c r="E164" s="232" t="s">
        <v>2208</v>
      </c>
      <c r="F164" s="233" t="s">
        <v>2209</v>
      </c>
      <c r="G164" s="234" t="s">
        <v>142</v>
      </c>
      <c r="H164" s="235">
        <v>150</v>
      </c>
      <c r="I164" s="236"/>
      <c r="J164" s="237">
        <f t="shared" si="10"/>
        <v>0</v>
      </c>
      <c r="K164" s="233" t="s">
        <v>2101</v>
      </c>
      <c r="L164" s="238"/>
      <c r="M164" s="239" t="s">
        <v>1</v>
      </c>
      <c r="N164" s="240" t="s">
        <v>43</v>
      </c>
      <c r="O164" s="71"/>
      <c r="P164" s="194">
        <f t="shared" si="11"/>
        <v>0</v>
      </c>
      <c r="Q164" s="194">
        <v>0</v>
      </c>
      <c r="R164" s="194">
        <f t="shared" si="12"/>
        <v>0</v>
      </c>
      <c r="S164" s="194">
        <v>0</v>
      </c>
      <c r="T164" s="195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482</v>
      </c>
      <c r="AT164" s="196" t="s">
        <v>268</v>
      </c>
      <c r="AU164" s="196" t="s">
        <v>85</v>
      </c>
      <c r="AY164" s="17" t="s">
        <v>223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7" t="s">
        <v>85</v>
      </c>
      <c r="BK164" s="197">
        <f t="shared" si="19"/>
        <v>0</v>
      </c>
      <c r="BL164" s="17" t="s">
        <v>318</v>
      </c>
      <c r="BM164" s="196" t="s">
        <v>2210</v>
      </c>
    </row>
    <row r="165" spans="1:65" s="2" customFormat="1" ht="37.9" customHeight="1">
      <c r="A165" s="34"/>
      <c r="B165" s="35"/>
      <c r="C165" s="185" t="s">
        <v>531</v>
      </c>
      <c r="D165" s="185" t="s">
        <v>224</v>
      </c>
      <c r="E165" s="186" t="s">
        <v>2211</v>
      </c>
      <c r="F165" s="187" t="s">
        <v>2212</v>
      </c>
      <c r="G165" s="188" t="s">
        <v>142</v>
      </c>
      <c r="H165" s="189">
        <v>230</v>
      </c>
      <c r="I165" s="190"/>
      <c r="J165" s="191">
        <f t="shared" si="10"/>
        <v>0</v>
      </c>
      <c r="K165" s="187" t="s">
        <v>2101</v>
      </c>
      <c r="L165" s="39"/>
      <c r="M165" s="192" t="s">
        <v>1</v>
      </c>
      <c r="N165" s="193" t="s">
        <v>43</v>
      </c>
      <c r="O165" s="71"/>
      <c r="P165" s="194">
        <f t="shared" si="11"/>
        <v>0</v>
      </c>
      <c r="Q165" s="194">
        <v>0</v>
      </c>
      <c r="R165" s="194">
        <f t="shared" si="12"/>
        <v>0</v>
      </c>
      <c r="S165" s="194">
        <v>0</v>
      </c>
      <c r="T165" s="195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318</v>
      </c>
      <c r="AT165" s="196" t="s">
        <v>224</v>
      </c>
      <c r="AU165" s="196" t="s">
        <v>85</v>
      </c>
      <c r="AY165" s="17" t="s">
        <v>223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7" t="s">
        <v>85</v>
      </c>
      <c r="BK165" s="197">
        <f t="shared" si="19"/>
        <v>0</v>
      </c>
      <c r="BL165" s="17" t="s">
        <v>318</v>
      </c>
      <c r="BM165" s="196" t="s">
        <v>2213</v>
      </c>
    </row>
    <row r="166" spans="1:65" s="2" customFormat="1" ht="24.2" customHeight="1">
      <c r="A166" s="34"/>
      <c r="B166" s="35"/>
      <c r="C166" s="185" t="s">
        <v>536</v>
      </c>
      <c r="D166" s="185" t="s">
        <v>224</v>
      </c>
      <c r="E166" s="186" t="s">
        <v>2214</v>
      </c>
      <c r="F166" s="187" t="s">
        <v>2215</v>
      </c>
      <c r="G166" s="188" t="s">
        <v>142</v>
      </c>
      <c r="H166" s="189">
        <v>12</v>
      </c>
      <c r="I166" s="190"/>
      <c r="J166" s="191">
        <f t="shared" si="10"/>
        <v>0</v>
      </c>
      <c r="K166" s="187" t="s">
        <v>2101</v>
      </c>
      <c r="L166" s="39"/>
      <c r="M166" s="192" t="s">
        <v>1</v>
      </c>
      <c r="N166" s="193" t="s">
        <v>43</v>
      </c>
      <c r="O166" s="71"/>
      <c r="P166" s="194">
        <f t="shared" si="11"/>
        <v>0</v>
      </c>
      <c r="Q166" s="194">
        <v>0</v>
      </c>
      <c r="R166" s="194">
        <f t="shared" si="12"/>
        <v>0</v>
      </c>
      <c r="S166" s="194">
        <v>0</v>
      </c>
      <c r="T166" s="195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318</v>
      </c>
      <c r="AT166" s="196" t="s">
        <v>224</v>
      </c>
      <c r="AU166" s="196" t="s">
        <v>85</v>
      </c>
      <c r="AY166" s="17" t="s">
        <v>223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7" t="s">
        <v>85</v>
      </c>
      <c r="BK166" s="197">
        <f t="shared" si="19"/>
        <v>0</v>
      </c>
      <c r="BL166" s="17" t="s">
        <v>318</v>
      </c>
      <c r="BM166" s="196" t="s">
        <v>2216</v>
      </c>
    </row>
    <row r="167" spans="1:65" s="2" customFormat="1" ht="24.2" customHeight="1">
      <c r="A167" s="34"/>
      <c r="B167" s="35"/>
      <c r="C167" s="185" t="s">
        <v>541</v>
      </c>
      <c r="D167" s="185" t="s">
        <v>224</v>
      </c>
      <c r="E167" s="186" t="s">
        <v>2217</v>
      </c>
      <c r="F167" s="187" t="s">
        <v>2218</v>
      </c>
      <c r="G167" s="188" t="s">
        <v>321</v>
      </c>
      <c r="H167" s="189">
        <v>50</v>
      </c>
      <c r="I167" s="190"/>
      <c r="J167" s="191">
        <f t="shared" si="10"/>
        <v>0</v>
      </c>
      <c r="K167" s="187" t="s">
        <v>2101</v>
      </c>
      <c r="L167" s="39"/>
      <c r="M167" s="192" t="s">
        <v>1</v>
      </c>
      <c r="N167" s="193" t="s">
        <v>43</v>
      </c>
      <c r="O167" s="71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6" t="s">
        <v>318</v>
      </c>
      <c r="AT167" s="196" t="s">
        <v>224</v>
      </c>
      <c r="AU167" s="196" t="s">
        <v>85</v>
      </c>
      <c r="AY167" s="17" t="s">
        <v>223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7" t="s">
        <v>85</v>
      </c>
      <c r="BK167" s="197">
        <f t="shared" si="19"/>
        <v>0</v>
      </c>
      <c r="BL167" s="17" t="s">
        <v>318</v>
      </c>
      <c r="BM167" s="196" t="s">
        <v>2219</v>
      </c>
    </row>
    <row r="168" spans="1:65" s="2" customFormat="1" ht="24.2" customHeight="1">
      <c r="A168" s="34"/>
      <c r="B168" s="35"/>
      <c r="C168" s="185" t="s">
        <v>557</v>
      </c>
      <c r="D168" s="185" t="s">
        <v>224</v>
      </c>
      <c r="E168" s="186" t="s">
        <v>2220</v>
      </c>
      <c r="F168" s="187" t="s">
        <v>2221</v>
      </c>
      <c r="G168" s="188" t="s">
        <v>321</v>
      </c>
      <c r="H168" s="189">
        <v>7</v>
      </c>
      <c r="I168" s="190"/>
      <c r="J168" s="191">
        <f t="shared" si="10"/>
        <v>0</v>
      </c>
      <c r="K168" s="187" t="s">
        <v>2101</v>
      </c>
      <c r="L168" s="39"/>
      <c r="M168" s="192" t="s">
        <v>1</v>
      </c>
      <c r="N168" s="193" t="s">
        <v>43</v>
      </c>
      <c r="O168" s="71"/>
      <c r="P168" s="194">
        <f t="shared" si="11"/>
        <v>0</v>
      </c>
      <c r="Q168" s="194">
        <v>0</v>
      </c>
      <c r="R168" s="194">
        <f t="shared" si="12"/>
        <v>0</v>
      </c>
      <c r="S168" s="194">
        <v>0</v>
      </c>
      <c r="T168" s="195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318</v>
      </c>
      <c r="AT168" s="196" t="s">
        <v>224</v>
      </c>
      <c r="AU168" s="196" t="s">
        <v>85</v>
      </c>
      <c r="AY168" s="17" t="s">
        <v>223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7" t="s">
        <v>85</v>
      </c>
      <c r="BK168" s="197">
        <f t="shared" si="19"/>
        <v>0</v>
      </c>
      <c r="BL168" s="17" t="s">
        <v>318</v>
      </c>
      <c r="BM168" s="196" t="s">
        <v>2222</v>
      </c>
    </row>
    <row r="169" spans="1:65" s="2" customFormat="1" ht="37.9" customHeight="1">
      <c r="A169" s="34"/>
      <c r="B169" s="35"/>
      <c r="C169" s="185" t="s">
        <v>562</v>
      </c>
      <c r="D169" s="185" t="s">
        <v>224</v>
      </c>
      <c r="E169" s="186" t="s">
        <v>2223</v>
      </c>
      <c r="F169" s="187" t="s">
        <v>2224</v>
      </c>
      <c r="G169" s="188" t="s">
        <v>321</v>
      </c>
      <c r="H169" s="189">
        <v>7</v>
      </c>
      <c r="I169" s="190"/>
      <c r="J169" s="191">
        <f t="shared" si="10"/>
        <v>0</v>
      </c>
      <c r="K169" s="187" t="s">
        <v>2101</v>
      </c>
      <c r="L169" s="39"/>
      <c r="M169" s="192" t="s">
        <v>1</v>
      </c>
      <c r="N169" s="193" t="s">
        <v>43</v>
      </c>
      <c r="O169" s="71"/>
      <c r="P169" s="194">
        <f t="shared" si="11"/>
        <v>0</v>
      </c>
      <c r="Q169" s="194">
        <v>0</v>
      </c>
      <c r="R169" s="194">
        <f t="shared" si="12"/>
        <v>0</v>
      </c>
      <c r="S169" s="194">
        <v>0</v>
      </c>
      <c r="T169" s="195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318</v>
      </c>
      <c r="AT169" s="196" t="s">
        <v>224</v>
      </c>
      <c r="AU169" s="196" t="s">
        <v>85</v>
      </c>
      <c r="AY169" s="17" t="s">
        <v>223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7" t="s">
        <v>85</v>
      </c>
      <c r="BK169" s="197">
        <f t="shared" si="19"/>
        <v>0</v>
      </c>
      <c r="BL169" s="17" t="s">
        <v>318</v>
      </c>
      <c r="BM169" s="196" t="s">
        <v>2225</v>
      </c>
    </row>
    <row r="170" spans="1:65" s="2" customFormat="1" ht="24.2" customHeight="1">
      <c r="A170" s="34"/>
      <c r="B170" s="35"/>
      <c r="C170" s="231" t="s">
        <v>567</v>
      </c>
      <c r="D170" s="231" t="s">
        <v>268</v>
      </c>
      <c r="E170" s="232" t="s">
        <v>2226</v>
      </c>
      <c r="F170" s="233" t="s">
        <v>2227</v>
      </c>
      <c r="G170" s="234" t="s">
        <v>321</v>
      </c>
      <c r="H170" s="235">
        <v>12</v>
      </c>
      <c r="I170" s="236"/>
      <c r="J170" s="237">
        <f t="shared" si="10"/>
        <v>0</v>
      </c>
      <c r="K170" s="233" t="s">
        <v>2101</v>
      </c>
      <c r="L170" s="238"/>
      <c r="M170" s="239" t="s">
        <v>1</v>
      </c>
      <c r="N170" s="240" t="s">
        <v>43</v>
      </c>
      <c r="O170" s="71"/>
      <c r="P170" s="194">
        <f t="shared" si="11"/>
        <v>0</v>
      </c>
      <c r="Q170" s="194">
        <v>0</v>
      </c>
      <c r="R170" s="194">
        <f t="shared" si="12"/>
        <v>0</v>
      </c>
      <c r="S170" s="194">
        <v>0</v>
      </c>
      <c r="T170" s="195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482</v>
      </c>
      <c r="AT170" s="196" t="s">
        <v>268</v>
      </c>
      <c r="AU170" s="196" t="s">
        <v>85</v>
      </c>
      <c r="AY170" s="17" t="s">
        <v>223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7" t="s">
        <v>85</v>
      </c>
      <c r="BK170" s="197">
        <f t="shared" si="19"/>
        <v>0</v>
      </c>
      <c r="BL170" s="17" t="s">
        <v>318</v>
      </c>
      <c r="BM170" s="196" t="s">
        <v>2228</v>
      </c>
    </row>
    <row r="171" spans="1:65" s="2" customFormat="1" ht="24.2" customHeight="1">
      <c r="A171" s="34"/>
      <c r="B171" s="35"/>
      <c r="C171" s="231" t="s">
        <v>584</v>
      </c>
      <c r="D171" s="231" t="s">
        <v>268</v>
      </c>
      <c r="E171" s="232" t="s">
        <v>2229</v>
      </c>
      <c r="F171" s="233" t="s">
        <v>2230</v>
      </c>
      <c r="G171" s="234" t="s">
        <v>321</v>
      </c>
      <c r="H171" s="235">
        <v>300</v>
      </c>
      <c r="I171" s="236"/>
      <c r="J171" s="237">
        <f t="shared" si="10"/>
        <v>0</v>
      </c>
      <c r="K171" s="233" t="s">
        <v>2101</v>
      </c>
      <c r="L171" s="238"/>
      <c r="M171" s="239" t="s">
        <v>1</v>
      </c>
      <c r="N171" s="240" t="s">
        <v>43</v>
      </c>
      <c r="O171" s="71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482</v>
      </c>
      <c r="AT171" s="196" t="s">
        <v>268</v>
      </c>
      <c r="AU171" s="196" t="s">
        <v>85</v>
      </c>
      <c r="AY171" s="17" t="s">
        <v>223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7" t="s">
        <v>85</v>
      </c>
      <c r="BK171" s="197">
        <f t="shared" si="19"/>
        <v>0</v>
      </c>
      <c r="BL171" s="17" t="s">
        <v>318</v>
      </c>
      <c r="BM171" s="196" t="s">
        <v>2231</v>
      </c>
    </row>
    <row r="172" spans="1:65" s="2" customFormat="1" ht="24.2" customHeight="1">
      <c r="A172" s="34"/>
      <c r="B172" s="35"/>
      <c r="C172" s="231" t="s">
        <v>589</v>
      </c>
      <c r="D172" s="231" t="s">
        <v>268</v>
      </c>
      <c r="E172" s="232" t="s">
        <v>2232</v>
      </c>
      <c r="F172" s="233" t="s">
        <v>2233</v>
      </c>
      <c r="G172" s="234" t="s">
        <v>321</v>
      </c>
      <c r="H172" s="235">
        <v>7</v>
      </c>
      <c r="I172" s="236"/>
      <c r="J172" s="237">
        <f t="shared" si="10"/>
        <v>0</v>
      </c>
      <c r="K172" s="233" t="s">
        <v>2101</v>
      </c>
      <c r="L172" s="238"/>
      <c r="M172" s="239" t="s">
        <v>1</v>
      </c>
      <c r="N172" s="240" t="s">
        <v>43</v>
      </c>
      <c r="O172" s="71"/>
      <c r="P172" s="194">
        <f t="shared" si="11"/>
        <v>0</v>
      </c>
      <c r="Q172" s="194">
        <v>0</v>
      </c>
      <c r="R172" s="194">
        <f t="shared" si="12"/>
        <v>0</v>
      </c>
      <c r="S172" s="194">
        <v>0</v>
      </c>
      <c r="T172" s="195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6" t="s">
        <v>482</v>
      </c>
      <c r="AT172" s="196" t="s">
        <v>268</v>
      </c>
      <c r="AU172" s="196" t="s">
        <v>85</v>
      </c>
      <c r="AY172" s="17" t="s">
        <v>223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7" t="s">
        <v>85</v>
      </c>
      <c r="BK172" s="197">
        <f t="shared" si="19"/>
        <v>0</v>
      </c>
      <c r="BL172" s="17" t="s">
        <v>318</v>
      </c>
      <c r="BM172" s="196" t="s">
        <v>2234</v>
      </c>
    </row>
    <row r="173" spans="1:65" s="2" customFormat="1" ht="24.2" customHeight="1">
      <c r="A173" s="34"/>
      <c r="B173" s="35"/>
      <c r="C173" s="231" t="s">
        <v>593</v>
      </c>
      <c r="D173" s="231" t="s">
        <v>268</v>
      </c>
      <c r="E173" s="232" t="s">
        <v>2235</v>
      </c>
      <c r="F173" s="233" t="s">
        <v>2236</v>
      </c>
      <c r="G173" s="234" t="s">
        <v>321</v>
      </c>
      <c r="H173" s="235">
        <v>7</v>
      </c>
      <c r="I173" s="236"/>
      <c r="J173" s="237">
        <f t="shared" si="10"/>
        <v>0</v>
      </c>
      <c r="K173" s="233" t="s">
        <v>2101</v>
      </c>
      <c r="L173" s="238"/>
      <c r="M173" s="239" t="s">
        <v>1</v>
      </c>
      <c r="N173" s="240" t="s">
        <v>43</v>
      </c>
      <c r="O173" s="71"/>
      <c r="P173" s="194">
        <f t="shared" si="11"/>
        <v>0</v>
      </c>
      <c r="Q173" s="194">
        <v>0</v>
      </c>
      <c r="R173" s="194">
        <f t="shared" si="12"/>
        <v>0</v>
      </c>
      <c r="S173" s="194">
        <v>0</v>
      </c>
      <c r="T173" s="195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482</v>
      </c>
      <c r="AT173" s="196" t="s">
        <v>268</v>
      </c>
      <c r="AU173" s="196" t="s">
        <v>85</v>
      </c>
      <c r="AY173" s="17" t="s">
        <v>223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7" t="s">
        <v>85</v>
      </c>
      <c r="BK173" s="197">
        <f t="shared" si="19"/>
        <v>0</v>
      </c>
      <c r="BL173" s="17" t="s">
        <v>318</v>
      </c>
      <c r="BM173" s="196" t="s">
        <v>2237</v>
      </c>
    </row>
    <row r="174" spans="1:65" s="2" customFormat="1" ht="24.2" customHeight="1">
      <c r="A174" s="34"/>
      <c r="B174" s="35"/>
      <c r="C174" s="231" t="s">
        <v>597</v>
      </c>
      <c r="D174" s="231" t="s">
        <v>268</v>
      </c>
      <c r="E174" s="232" t="s">
        <v>2238</v>
      </c>
      <c r="F174" s="233" t="s">
        <v>2239</v>
      </c>
      <c r="G174" s="234" t="s">
        <v>2054</v>
      </c>
      <c r="H174" s="235">
        <v>50</v>
      </c>
      <c r="I174" s="236"/>
      <c r="J174" s="237">
        <f t="shared" si="10"/>
        <v>0</v>
      </c>
      <c r="K174" s="233" t="s">
        <v>2101</v>
      </c>
      <c r="L174" s="238"/>
      <c r="M174" s="239" t="s">
        <v>1</v>
      </c>
      <c r="N174" s="240" t="s">
        <v>43</v>
      </c>
      <c r="O174" s="71"/>
      <c r="P174" s="194">
        <f t="shared" si="11"/>
        <v>0</v>
      </c>
      <c r="Q174" s="194">
        <v>0</v>
      </c>
      <c r="R174" s="194">
        <f t="shared" si="12"/>
        <v>0</v>
      </c>
      <c r="S174" s="194">
        <v>0</v>
      </c>
      <c r="T174" s="195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482</v>
      </c>
      <c r="AT174" s="196" t="s">
        <v>268</v>
      </c>
      <c r="AU174" s="196" t="s">
        <v>85</v>
      </c>
      <c r="AY174" s="17" t="s">
        <v>223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7" t="s">
        <v>85</v>
      </c>
      <c r="BK174" s="197">
        <f t="shared" si="19"/>
        <v>0</v>
      </c>
      <c r="BL174" s="17" t="s">
        <v>318</v>
      </c>
      <c r="BM174" s="196" t="s">
        <v>2240</v>
      </c>
    </row>
    <row r="175" spans="1:65" s="2" customFormat="1" ht="16.5" customHeight="1">
      <c r="A175" s="34"/>
      <c r="B175" s="35"/>
      <c r="C175" s="185" t="s">
        <v>602</v>
      </c>
      <c r="D175" s="185" t="s">
        <v>224</v>
      </c>
      <c r="E175" s="186" t="s">
        <v>2241</v>
      </c>
      <c r="F175" s="187" t="s">
        <v>2242</v>
      </c>
      <c r="G175" s="188" t="s">
        <v>142</v>
      </c>
      <c r="H175" s="189">
        <v>2870</v>
      </c>
      <c r="I175" s="190"/>
      <c r="J175" s="191">
        <f t="shared" si="10"/>
        <v>0</v>
      </c>
      <c r="K175" s="187" t="s">
        <v>2101</v>
      </c>
      <c r="L175" s="39"/>
      <c r="M175" s="192" t="s">
        <v>1</v>
      </c>
      <c r="N175" s="193" t="s">
        <v>43</v>
      </c>
      <c r="O175" s="71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318</v>
      </c>
      <c r="AT175" s="196" t="s">
        <v>224</v>
      </c>
      <c r="AU175" s="196" t="s">
        <v>85</v>
      </c>
      <c r="AY175" s="17" t="s">
        <v>223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7" t="s">
        <v>85</v>
      </c>
      <c r="BK175" s="197">
        <f t="shared" si="19"/>
        <v>0</v>
      </c>
      <c r="BL175" s="17" t="s">
        <v>318</v>
      </c>
      <c r="BM175" s="196" t="s">
        <v>2243</v>
      </c>
    </row>
    <row r="176" spans="1:65" s="2" customFormat="1" ht="16.5" customHeight="1">
      <c r="A176" s="34"/>
      <c r="B176" s="35"/>
      <c r="C176" s="185" t="s">
        <v>609</v>
      </c>
      <c r="D176" s="185" t="s">
        <v>224</v>
      </c>
      <c r="E176" s="186" t="s">
        <v>2244</v>
      </c>
      <c r="F176" s="187" t="s">
        <v>2245</v>
      </c>
      <c r="G176" s="188" t="s">
        <v>142</v>
      </c>
      <c r="H176" s="189">
        <v>750</v>
      </c>
      <c r="I176" s="190"/>
      <c r="J176" s="191">
        <f t="shared" si="10"/>
        <v>0</v>
      </c>
      <c r="K176" s="187" t="s">
        <v>2101</v>
      </c>
      <c r="L176" s="39"/>
      <c r="M176" s="192" t="s">
        <v>1</v>
      </c>
      <c r="N176" s="193" t="s">
        <v>43</v>
      </c>
      <c r="O176" s="71"/>
      <c r="P176" s="194">
        <f t="shared" si="11"/>
        <v>0</v>
      </c>
      <c r="Q176" s="194">
        <v>0</v>
      </c>
      <c r="R176" s="194">
        <f t="shared" si="12"/>
        <v>0</v>
      </c>
      <c r="S176" s="194">
        <v>0</v>
      </c>
      <c r="T176" s="195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318</v>
      </c>
      <c r="AT176" s="196" t="s">
        <v>224</v>
      </c>
      <c r="AU176" s="196" t="s">
        <v>85</v>
      </c>
      <c r="AY176" s="17" t="s">
        <v>223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7" t="s">
        <v>85</v>
      </c>
      <c r="BK176" s="197">
        <f t="shared" si="19"/>
        <v>0</v>
      </c>
      <c r="BL176" s="17" t="s">
        <v>318</v>
      </c>
      <c r="BM176" s="196" t="s">
        <v>2246</v>
      </c>
    </row>
    <row r="177" spans="1:65" s="2" customFormat="1" ht="16.5" customHeight="1">
      <c r="A177" s="34"/>
      <c r="B177" s="35"/>
      <c r="C177" s="185" t="s">
        <v>614</v>
      </c>
      <c r="D177" s="185" t="s">
        <v>224</v>
      </c>
      <c r="E177" s="186" t="s">
        <v>2247</v>
      </c>
      <c r="F177" s="187" t="s">
        <v>2248</v>
      </c>
      <c r="G177" s="188" t="s">
        <v>142</v>
      </c>
      <c r="H177" s="189">
        <v>10</v>
      </c>
      <c r="I177" s="190"/>
      <c r="J177" s="191">
        <f t="shared" si="10"/>
        <v>0</v>
      </c>
      <c r="K177" s="187" t="s">
        <v>2101</v>
      </c>
      <c r="L177" s="39"/>
      <c r="M177" s="192" t="s">
        <v>1</v>
      </c>
      <c r="N177" s="193" t="s">
        <v>43</v>
      </c>
      <c r="O177" s="71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318</v>
      </c>
      <c r="AT177" s="196" t="s">
        <v>224</v>
      </c>
      <c r="AU177" s="196" t="s">
        <v>85</v>
      </c>
      <c r="AY177" s="17" t="s">
        <v>223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7" t="s">
        <v>85</v>
      </c>
      <c r="BK177" s="197">
        <f t="shared" si="19"/>
        <v>0</v>
      </c>
      <c r="BL177" s="17" t="s">
        <v>318</v>
      </c>
      <c r="BM177" s="196" t="s">
        <v>2249</v>
      </c>
    </row>
    <row r="178" spans="1:65" s="2" customFormat="1" ht="16.5" customHeight="1">
      <c r="A178" s="34"/>
      <c r="B178" s="35"/>
      <c r="C178" s="185" t="s">
        <v>618</v>
      </c>
      <c r="D178" s="185" t="s">
        <v>224</v>
      </c>
      <c r="E178" s="186" t="s">
        <v>2250</v>
      </c>
      <c r="F178" s="187" t="s">
        <v>2251</v>
      </c>
      <c r="G178" s="188" t="s">
        <v>142</v>
      </c>
      <c r="H178" s="189">
        <v>10</v>
      </c>
      <c r="I178" s="190"/>
      <c r="J178" s="191">
        <f t="shared" si="10"/>
        <v>0</v>
      </c>
      <c r="K178" s="187" t="s">
        <v>2101</v>
      </c>
      <c r="L178" s="39"/>
      <c r="M178" s="192" t="s">
        <v>1</v>
      </c>
      <c r="N178" s="193" t="s">
        <v>43</v>
      </c>
      <c r="O178" s="71"/>
      <c r="P178" s="194">
        <f t="shared" si="11"/>
        <v>0</v>
      </c>
      <c r="Q178" s="194">
        <v>0</v>
      </c>
      <c r="R178" s="194">
        <f t="shared" si="12"/>
        <v>0</v>
      </c>
      <c r="S178" s="194">
        <v>0</v>
      </c>
      <c r="T178" s="195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318</v>
      </c>
      <c r="AT178" s="196" t="s">
        <v>224</v>
      </c>
      <c r="AU178" s="196" t="s">
        <v>85</v>
      </c>
      <c r="AY178" s="17" t="s">
        <v>223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7" t="s">
        <v>85</v>
      </c>
      <c r="BK178" s="197">
        <f t="shared" si="19"/>
        <v>0</v>
      </c>
      <c r="BL178" s="17" t="s">
        <v>318</v>
      </c>
      <c r="BM178" s="196" t="s">
        <v>2252</v>
      </c>
    </row>
    <row r="179" spans="1:65" s="2" customFormat="1" ht="33" customHeight="1">
      <c r="A179" s="34"/>
      <c r="B179" s="35"/>
      <c r="C179" s="231" t="s">
        <v>622</v>
      </c>
      <c r="D179" s="231" t="s">
        <v>268</v>
      </c>
      <c r="E179" s="232" t="s">
        <v>2253</v>
      </c>
      <c r="F179" s="233" t="s">
        <v>2254</v>
      </c>
      <c r="G179" s="234" t="s">
        <v>142</v>
      </c>
      <c r="H179" s="235">
        <v>1620</v>
      </c>
      <c r="I179" s="236"/>
      <c r="J179" s="237">
        <f t="shared" si="10"/>
        <v>0</v>
      </c>
      <c r="K179" s="233" t="s">
        <v>2101</v>
      </c>
      <c r="L179" s="238"/>
      <c r="M179" s="239" t="s">
        <v>1</v>
      </c>
      <c r="N179" s="240" t="s">
        <v>43</v>
      </c>
      <c r="O179" s="71"/>
      <c r="P179" s="194">
        <f t="shared" si="11"/>
        <v>0</v>
      </c>
      <c r="Q179" s="194">
        <v>0</v>
      </c>
      <c r="R179" s="194">
        <f t="shared" si="12"/>
        <v>0</v>
      </c>
      <c r="S179" s="194">
        <v>0</v>
      </c>
      <c r="T179" s="195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482</v>
      </c>
      <c r="AT179" s="196" t="s">
        <v>268</v>
      </c>
      <c r="AU179" s="196" t="s">
        <v>85</v>
      </c>
      <c r="AY179" s="17" t="s">
        <v>223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7" t="s">
        <v>85</v>
      </c>
      <c r="BK179" s="197">
        <f t="shared" si="19"/>
        <v>0</v>
      </c>
      <c r="BL179" s="17" t="s">
        <v>318</v>
      </c>
      <c r="BM179" s="196" t="s">
        <v>2255</v>
      </c>
    </row>
    <row r="180" spans="1:65" s="2" customFormat="1" ht="33" customHeight="1">
      <c r="A180" s="34"/>
      <c r="B180" s="35"/>
      <c r="C180" s="231" t="s">
        <v>626</v>
      </c>
      <c r="D180" s="231" t="s">
        <v>268</v>
      </c>
      <c r="E180" s="232" t="s">
        <v>2256</v>
      </c>
      <c r="F180" s="233" t="s">
        <v>2257</v>
      </c>
      <c r="G180" s="234" t="s">
        <v>142</v>
      </c>
      <c r="H180" s="235">
        <v>1150</v>
      </c>
      <c r="I180" s="236"/>
      <c r="J180" s="237">
        <f t="shared" si="10"/>
        <v>0</v>
      </c>
      <c r="K180" s="233" t="s">
        <v>2101</v>
      </c>
      <c r="L180" s="238"/>
      <c r="M180" s="239" t="s">
        <v>1</v>
      </c>
      <c r="N180" s="240" t="s">
        <v>43</v>
      </c>
      <c r="O180" s="71"/>
      <c r="P180" s="194">
        <f t="shared" si="11"/>
        <v>0</v>
      </c>
      <c r="Q180" s="194">
        <v>0</v>
      </c>
      <c r="R180" s="194">
        <f t="shared" si="12"/>
        <v>0</v>
      </c>
      <c r="S180" s="194">
        <v>0</v>
      </c>
      <c r="T180" s="195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6" t="s">
        <v>482</v>
      </c>
      <c r="AT180" s="196" t="s">
        <v>268</v>
      </c>
      <c r="AU180" s="196" t="s">
        <v>85</v>
      </c>
      <c r="AY180" s="17" t="s">
        <v>223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7" t="s">
        <v>85</v>
      </c>
      <c r="BK180" s="197">
        <f t="shared" si="19"/>
        <v>0</v>
      </c>
      <c r="BL180" s="17" t="s">
        <v>318</v>
      </c>
      <c r="BM180" s="196" t="s">
        <v>2258</v>
      </c>
    </row>
    <row r="181" spans="1:65" s="2" customFormat="1" ht="33" customHeight="1">
      <c r="A181" s="34"/>
      <c r="B181" s="35"/>
      <c r="C181" s="231" t="s">
        <v>632</v>
      </c>
      <c r="D181" s="231" t="s">
        <v>268</v>
      </c>
      <c r="E181" s="232" t="s">
        <v>2259</v>
      </c>
      <c r="F181" s="233" t="s">
        <v>2260</v>
      </c>
      <c r="G181" s="234" t="s">
        <v>142</v>
      </c>
      <c r="H181" s="235">
        <v>50</v>
      </c>
      <c r="I181" s="236"/>
      <c r="J181" s="237">
        <f t="shared" si="10"/>
        <v>0</v>
      </c>
      <c r="K181" s="233" t="s">
        <v>2101</v>
      </c>
      <c r="L181" s="238"/>
      <c r="M181" s="239" t="s">
        <v>1</v>
      </c>
      <c r="N181" s="240" t="s">
        <v>43</v>
      </c>
      <c r="O181" s="71"/>
      <c r="P181" s="194">
        <f t="shared" si="11"/>
        <v>0</v>
      </c>
      <c r="Q181" s="194">
        <v>0</v>
      </c>
      <c r="R181" s="194">
        <f t="shared" si="12"/>
        <v>0</v>
      </c>
      <c r="S181" s="194">
        <v>0</v>
      </c>
      <c r="T181" s="195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482</v>
      </c>
      <c r="AT181" s="196" t="s">
        <v>268</v>
      </c>
      <c r="AU181" s="196" t="s">
        <v>85</v>
      </c>
      <c r="AY181" s="17" t="s">
        <v>223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7" t="s">
        <v>85</v>
      </c>
      <c r="BK181" s="197">
        <f t="shared" si="19"/>
        <v>0</v>
      </c>
      <c r="BL181" s="17" t="s">
        <v>318</v>
      </c>
      <c r="BM181" s="196" t="s">
        <v>2261</v>
      </c>
    </row>
    <row r="182" spans="1:65" s="2" customFormat="1" ht="33" customHeight="1">
      <c r="A182" s="34"/>
      <c r="B182" s="35"/>
      <c r="C182" s="231" t="s">
        <v>636</v>
      </c>
      <c r="D182" s="231" t="s">
        <v>268</v>
      </c>
      <c r="E182" s="232" t="s">
        <v>2262</v>
      </c>
      <c r="F182" s="233" t="s">
        <v>2263</v>
      </c>
      <c r="G182" s="234" t="s">
        <v>142</v>
      </c>
      <c r="H182" s="235">
        <v>50</v>
      </c>
      <c r="I182" s="236"/>
      <c r="J182" s="237">
        <f t="shared" si="10"/>
        <v>0</v>
      </c>
      <c r="K182" s="233" t="s">
        <v>2101</v>
      </c>
      <c r="L182" s="238"/>
      <c r="M182" s="239" t="s">
        <v>1</v>
      </c>
      <c r="N182" s="240" t="s">
        <v>43</v>
      </c>
      <c r="O182" s="71"/>
      <c r="P182" s="194">
        <f t="shared" si="11"/>
        <v>0</v>
      </c>
      <c r="Q182" s="194">
        <v>0</v>
      </c>
      <c r="R182" s="194">
        <f t="shared" si="12"/>
        <v>0</v>
      </c>
      <c r="S182" s="194">
        <v>0</v>
      </c>
      <c r="T182" s="195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482</v>
      </c>
      <c r="AT182" s="196" t="s">
        <v>268</v>
      </c>
      <c r="AU182" s="196" t="s">
        <v>85</v>
      </c>
      <c r="AY182" s="17" t="s">
        <v>223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7" t="s">
        <v>85</v>
      </c>
      <c r="BK182" s="197">
        <f t="shared" si="19"/>
        <v>0</v>
      </c>
      <c r="BL182" s="17" t="s">
        <v>318</v>
      </c>
      <c r="BM182" s="196" t="s">
        <v>2264</v>
      </c>
    </row>
    <row r="183" spans="1:65" s="2" customFormat="1" ht="24.2" customHeight="1">
      <c r="A183" s="34"/>
      <c r="B183" s="35"/>
      <c r="C183" s="231" t="s">
        <v>640</v>
      </c>
      <c r="D183" s="231" t="s">
        <v>268</v>
      </c>
      <c r="E183" s="232" t="s">
        <v>2265</v>
      </c>
      <c r="F183" s="233" t="s">
        <v>2266</v>
      </c>
      <c r="G183" s="234" t="s">
        <v>142</v>
      </c>
      <c r="H183" s="235">
        <v>50</v>
      </c>
      <c r="I183" s="236"/>
      <c r="J183" s="237">
        <f t="shared" si="10"/>
        <v>0</v>
      </c>
      <c r="K183" s="233" t="s">
        <v>2101</v>
      </c>
      <c r="L183" s="238"/>
      <c r="M183" s="239" t="s">
        <v>1</v>
      </c>
      <c r="N183" s="240" t="s">
        <v>43</v>
      </c>
      <c r="O183" s="71"/>
      <c r="P183" s="194">
        <f t="shared" si="11"/>
        <v>0</v>
      </c>
      <c r="Q183" s="194">
        <v>0</v>
      </c>
      <c r="R183" s="194">
        <f t="shared" si="12"/>
        <v>0</v>
      </c>
      <c r="S183" s="194">
        <v>0</v>
      </c>
      <c r="T183" s="195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6" t="s">
        <v>482</v>
      </c>
      <c r="AT183" s="196" t="s">
        <v>268</v>
      </c>
      <c r="AU183" s="196" t="s">
        <v>85</v>
      </c>
      <c r="AY183" s="17" t="s">
        <v>223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7" t="s">
        <v>85</v>
      </c>
      <c r="BK183" s="197">
        <f t="shared" si="19"/>
        <v>0</v>
      </c>
      <c r="BL183" s="17" t="s">
        <v>318</v>
      </c>
      <c r="BM183" s="196" t="s">
        <v>2267</v>
      </c>
    </row>
    <row r="184" spans="1:65" s="2" customFormat="1" ht="24.2" customHeight="1">
      <c r="A184" s="34"/>
      <c r="B184" s="35"/>
      <c r="C184" s="231" t="s">
        <v>658</v>
      </c>
      <c r="D184" s="231" t="s">
        <v>268</v>
      </c>
      <c r="E184" s="232" t="s">
        <v>2268</v>
      </c>
      <c r="F184" s="233" t="s">
        <v>2269</v>
      </c>
      <c r="G184" s="234" t="s">
        <v>142</v>
      </c>
      <c r="H184" s="235">
        <v>50</v>
      </c>
      <c r="I184" s="236"/>
      <c r="J184" s="237">
        <f t="shared" si="10"/>
        <v>0</v>
      </c>
      <c r="K184" s="233" t="s">
        <v>2101</v>
      </c>
      <c r="L184" s="238"/>
      <c r="M184" s="239" t="s">
        <v>1</v>
      </c>
      <c r="N184" s="240" t="s">
        <v>43</v>
      </c>
      <c r="O184" s="71"/>
      <c r="P184" s="194">
        <f t="shared" si="11"/>
        <v>0</v>
      </c>
      <c r="Q184" s="194">
        <v>0</v>
      </c>
      <c r="R184" s="194">
        <f t="shared" si="12"/>
        <v>0</v>
      </c>
      <c r="S184" s="194">
        <v>0</v>
      </c>
      <c r="T184" s="195">
        <f t="shared" si="1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6" t="s">
        <v>482</v>
      </c>
      <c r="AT184" s="196" t="s">
        <v>268</v>
      </c>
      <c r="AU184" s="196" t="s">
        <v>85</v>
      </c>
      <c r="AY184" s="17" t="s">
        <v>223</v>
      </c>
      <c r="BE184" s="197">
        <f t="shared" si="14"/>
        <v>0</v>
      </c>
      <c r="BF184" s="197">
        <f t="shared" si="15"/>
        <v>0</v>
      </c>
      <c r="BG184" s="197">
        <f t="shared" si="16"/>
        <v>0</v>
      </c>
      <c r="BH184" s="197">
        <f t="shared" si="17"/>
        <v>0</v>
      </c>
      <c r="BI184" s="197">
        <f t="shared" si="18"/>
        <v>0</v>
      </c>
      <c r="BJ184" s="17" t="s">
        <v>85</v>
      </c>
      <c r="BK184" s="197">
        <f t="shared" si="19"/>
        <v>0</v>
      </c>
      <c r="BL184" s="17" t="s">
        <v>318</v>
      </c>
      <c r="BM184" s="196" t="s">
        <v>2270</v>
      </c>
    </row>
    <row r="185" spans="1:65" s="2" customFormat="1" ht="33" customHeight="1">
      <c r="A185" s="34"/>
      <c r="B185" s="35"/>
      <c r="C185" s="231" t="s">
        <v>665</v>
      </c>
      <c r="D185" s="231" t="s">
        <v>268</v>
      </c>
      <c r="E185" s="232" t="s">
        <v>2271</v>
      </c>
      <c r="F185" s="233" t="s">
        <v>2272</v>
      </c>
      <c r="G185" s="234" t="s">
        <v>142</v>
      </c>
      <c r="H185" s="235">
        <v>550</v>
      </c>
      <c r="I185" s="236"/>
      <c r="J185" s="237">
        <f t="shared" si="10"/>
        <v>0</v>
      </c>
      <c r="K185" s="233" t="s">
        <v>2101</v>
      </c>
      <c r="L185" s="238"/>
      <c r="M185" s="239" t="s">
        <v>1</v>
      </c>
      <c r="N185" s="240" t="s">
        <v>43</v>
      </c>
      <c r="O185" s="71"/>
      <c r="P185" s="194">
        <f t="shared" si="11"/>
        <v>0</v>
      </c>
      <c r="Q185" s="194">
        <v>0</v>
      </c>
      <c r="R185" s="194">
        <f t="shared" si="12"/>
        <v>0</v>
      </c>
      <c r="S185" s="194">
        <v>0</v>
      </c>
      <c r="T185" s="195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6" t="s">
        <v>482</v>
      </c>
      <c r="AT185" s="196" t="s">
        <v>268</v>
      </c>
      <c r="AU185" s="196" t="s">
        <v>85</v>
      </c>
      <c r="AY185" s="17" t="s">
        <v>223</v>
      </c>
      <c r="BE185" s="197">
        <f t="shared" si="14"/>
        <v>0</v>
      </c>
      <c r="BF185" s="197">
        <f t="shared" si="15"/>
        <v>0</v>
      </c>
      <c r="BG185" s="197">
        <f t="shared" si="16"/>
        <v>0</v>
      </c>
      <c r="BH185" s="197">
        <f t="shared" si="17"/>
        <v>0</v>
      </c>
      <c r="BI185" s="197">
        <f t="shared" si="18"/>
        <v>0</v>
      </c>
      <c r="BJ185" s="17" t="s">
        <v>85</v>
      </c>
      <c r="BK185" s="197">
        <f t="shared" si="19"/>
        <v>0</v>
      </c>
      <c r="BL185" s="17" t="s">
        <v>318</v>
      </c>
      <c r="BM185" s="196" t="s">
        <v>2273</v>
      </c>
    </row>
    <row r="186" spans="1:65" s="2" customFormat="1" ht="24.2" customHeight="1">
      <c r="A186" s="34"/>
      <c r="B186" s="35"/>
      <c r="C186" s="231" t="s">
        <v>674</v>
      </c>
      <c r="D186" s="231" t="s">
        <v>268</v>
      </c>
      <c r="E186" s="232" t="s">
        <v>2274</v>
      </c>
      <c r="F186" s="233" t="s">
        <v>2275</v>
      </c>
      <c r="G186" s="234" t="s">
        <v>142</v>
      </c>
      <c r="H186" s="235">
        <v>10</v>
      </c>
      <c r="I186" s="236"/>
      <c r="J186" s="237">
        <f t="shared" si="10"/>
        <v>0</v>
      </c>
      <c r="K186" s="233" t="s">
        <v>2101</v>
      </c>
      <c r="L186" s="238"/>
      <c r="M186" s="239" t="s">
        <v>1</v>
      </c>
      <c r="N186" s="240" t="s">
        <v>43</v>
      </c>
      <c r="O186" s="71"/>
      <c r="P186" s="194">
        <f t="shared" si="11"/>
        <v>0</v>
      </c>
      <c r="Q186" s="194">
        <v>0</v>
      </c>
      <c r="R186" s="194">
        <f t="shared" si="12"/>
        <v>0</v>
      </c>
      <c r="S186" s="194">
        <v>0</v>
      </c>
      <c r="T186" s="195">
        <f t="shared" si="1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482</v>
      </c>
      <c r="AT186" s="196" t="s">
        <v>268</v>
      </c>
      <c r="AU186" s="196" t="s">
        <v>85</v>
      </c>
      <c r="AY186" s="17" t="s">
        <v>223</v>
      </c>
      <c r="BE186" s="197">
        <f t="shared" si="14"/>
        <v>0</v>
      </c>
      <c r="BF186" s="197">
        <f t="shared" si="15"/>
        <v>0</v>
      </c>
      <c r="BG186" s="197">
        <f t="shared" si="16"/>
        <v>0</v>
      </c>
      <c r="BH186" s="197">
        <f t="shared" si="17"/>
        <v>0</v>
      </c>
      <c r="BI186" s="197">
        <f t="shared" si="18"/>
        <v>0</v>
      </c>
      <c r="BJ186" s="17" t="s">
        <v>85</v>
      </c>
      <c r="BK186" s="197">
        <f t="shared" si="19"/>
        <v>0</v>
      </c>
      <c r="BL186" s="17" t="s">
        <v>318</v>
      </c>
      <c r="BM186" s="196" t="s">
        <v>2276</v>
      </c>
    </row>
    <row r="187" spans="1:65" s="2" customFormat="1" ht="24.2" customHeight="1">
      <c r="A187" s="34"/>
      <c r="B187" s="35"/>
      <c r="C187" s="231" t="s">
        <v>679</v>
      </c>
      <c r="D187" s="231" t="s">
        <v>268</v>
      </c>
      <c r="E187" s="232" t="s">
        <v>2277</v>
      </c>
      <c r="F187" s="233" t="s">
        <v>2278</v>
      </c>
      <c r="G187" s="234" t="s">
        <v>142</v>
      </c>
      <c r="H187" s="235">
        <v>10</v>
      </c>
      <c r="I187" s="236"/>
      <c r="J187" s="237">
        <f t="shared" si="10"/>
        <v>0</v>
      </c>
      <c r="K187" s="233" t="s">
        <v>2101</v>
      </c>
      <c r="L187" s="238"/>
      <c r="M187" s="239" t="s">
        <v>1</v>
      </c>
      <c r="N187" s="240" t="s">
        <v>43</v>
      </c>
      <c r="O187" s="71"/>
      <c r="P187" s="194">
        <f t="shared" si="11"/>
        <v>0</v>
      </c>
      <c r="Q187" s="194">
        <v>0</v>
      </c>
      <c r="R187" s="194">
        <f t="shared" si="12"/>
        <v>0</v>
      </c>
      <c r="S187" s="194">
        <v>0</v>
      </c>
      <c r="T187" s="195">
        <f t="shared" si="1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6" t="s">
        <v>482</v>
      </c>
      <c r="AT187" s="196" t="s">
        <v>268</v>
      </c>
      <c r="AU187" s="196" t="s">
        <v>85</v>
      </c>
      <c r="AY187" s="17" t="s">
        <v>223</v>
      </c>
      <c r="BE187" s="197">
        <f t="shared" si="14"/>
        <v>0</v>
      </c>
      <c r="BF187" s="197">
        <f t="shared" si="15"/>
        <v>0</v>
      </c>
      <c r="BG187" s="197">
        <f t="shared" si="16"/>
        <v>0</v>
      </c>
      <c r="BH187" s="197">
        <f t="shared" si="17"/>
        <v>0</v>
      </c>
      <c r="BI187" s="197">
        <f t="shared" si="18"/>
        <v>0</v>
      </c>
      <c r="BJ187" s="17" t="s">
        <v>85</v>
      </c>
      <c r="BK187" s="197">
        <f t="shared" si="19"/>
        <v>0</v>
      </c>
      <c r="BL187" s="17" t="s">
        <v>318</v>
      </c>
      <c r="BM187" s="196" t="s">
        <v>2279</v>
      </c>
    </row>
    <row r="188" spans="1:65" s="2" customFormat="1" ht="37.9" customHeight="1">
      <c r="A188" s="34"/>
      <c r="B188" s="35"/>
      <c r="C188" s="185" t="s">
        <v>687</v>
      </c>
      <c r="D188" s="185" t="s">
        <v>224</v>
      </c>
      <c r="E188" s="186" t="s">
        <v>2280</v>
      </c>
      <c r="F188" s="187" t="s">
        <v>2281</v>
      </c>
      <c r="G188" s="188" t="s">
        <v>321</v>
      </c>
      <c r="H188" s="189">
        <v>800</v>
      </c>
      <c r="I188" s="190"/>
      <c r="J188" s="191">
        <f t="shared" si="10"/>
        <v>0</v>
      </c>
      <c r="K188" s="187" t="s">
        <v>2101</v>
      </c>
      <c r="L188" s="39"/>
      <c r="M188" s="192" t="s">
        <v>1</v>
      </c>
      <c r="N188" s="193" t="s">
        <v>43</v>
      </c>
      <c r="O188" s="71"/>
      <c r="P188" s="194">
        <f t="shared" si="11"/>
        <v>0</v>
      </c>
      <c r="Q188" s="194">
        <v>0</v>
      </c>
      <c r="R188" s="194">
        <f t="shared" si="12"/>
        <v>0</v>
      </c>
      <c r="S188" s="194">
        <v>0</v>
      </c>
      <c r="T188" s="195">
        <f t="shared" si="1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6" t="s">
        <v>318</v>
      </c>
      <c r="AT188" s="196" t="s">
        <v>224</v>
      </c>
      <c r="AU188" s="196" t="s">
        <v>85</v>
      </c>
      <c r="AY188" s="17" t="s">
        <v>223</v>
      </c>
      <c r="BE188" s="197">
        <f t="shared" si="14"/>
        <v>0</v>
      </c>
      <c r="BF188" s="197">
        <f t="shared" si="15"/>
        <v>0</v>
      </c>
      <c r="BG188" s="197">
        <f t="shared" si="16"/>
        <v>0</v>
      </c>
      <c r="BH188" s="197">
        <f t="shared" si="17"/>
        <v>0</v>
      </c>
      <c r="BI188" s="197">
        <f t="shared" si="18"/>
        <v>0</v>
      </c>
      <c r="BJ188" s="17" t="s">
        <v>85</v>
      </c>
      <c r="BK188" s="197">
        <f t="shared" si="19"/>
        <v>0</v>
      </c>
      <c r="BL188" s="17" t="s">
        <v>318</v>
      </c>
      <c r="BM188" s="196" t="s">
        <v>2282</v>
      </c>
    </row>
    <row r="189" spans="1:65" s="2" customFormat="1" ht="37.9" customHeight="1">
      <c r="A189" s="34"/>
      <c r="B189" s="35"/>
      <c r="C189" s="185" t="s">
        <v>700</v>
      </c>
      <c r="D189" s="185" t="s">
        <v>224</v>
      </c>
      <c r="E189" s="186" t="s">
        <v>2283</v>
      </c>
      <c r="F189" s="187" t="s">
        <v>2284</v>
      </c>
      <c r="G189" s="188" t="s">
        <v>321</v>
      </c>
      <c r="H189" s="189">
        <v>13</v>
      </c>
      <c r="I189" s="190"/>
      <c r="J189" s="191">
        <f t="shared" si="10"/>
        <v>0</v>
      </c>
      <c r="K189" s="187" t="s">
        <v>2101</v>
      </c>
      <c r="L189" s="39"/>
      <c r="M189" s="192" t="s">
        <v>1</v>
      </c>
      <c r="N189" s="193" t="s">
        <v>43</v>
      </c>
      <c r="O189" s="71"/>
      <c r="P189" s="194">
        <f t="shared" si="11"/>
        <v>0</v>
      </c>
      <c r="Q189" s="194">
        <v>0</v>
      </c>
      <c r="R189" s="194">
        <f t="shared" si="12"/>
        <v>0</v>
      </c>
      <c r="S189" s="194">
        <v>0</v>
      </c>
      <c r="T189" s="195">
        <f t="shared" si="1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6" t="s">
        <v>318</v>
      </c>
      <c r="AT189" s="196" t="s">
        <v>224</v>
      </c>
      <c r="AU189" s="196" t="s">
        <v>85</v>
      </c>
      <c r="AY189" s="17" t="s">
        <v>223</v>
      </c>
      <c r="BE189" s="197">
        <f t="shared" si="14"/>
        <v>0</v>
      </c>
      <c r="BF189" s="197">
        <f t="shared" si="15"/>
        <v>0</v>
      </c>
      <c r="BG189" s="197">
        <f t="shared" si="16"/>
        <v>0</v>
      </c>
      <c r="BH189" s="197">
        <f t="shared" si="17"/>
        <v>0</v>
      </c>
      <c r="BI189" s="197">
        <f t="shared" si="18"/>
        <v>0</v>
      </c>
      <c r="BJ189" s="17" t="s">
        <v>85</v>
      </c>
      <c r="BK189" s="197">
        <f t="shared" si="19"/>
        <v>0</v>
      </c>
      <c r="BL189" s="17" t="s">
        <v>318</v>
      </c>
      <c r="BM189" s="196" t="s">
        <v>2285</v>
      </c>
    </row>
    <row r="190" spans="1:65" s="2" customFormat="1" ht="37.9" customHeight="1">
      <c r="A190" s="34"/>
      <c r="B190" s="35"/>
      <c r="C190" s="185" t="s">
        <v>711</v>
      </c>
      <c r="D190" s="185" t="s">
        <v>224</v>
      </c>
      <c r="E190" s="186" t="s">
        <v>2286</v>
      </c>
      <c r="F190" s="187" t="s">
        <v>2287</v>
      </c>
      <c r="G190" s="188" t="s">
        <v>321</v>
      </c>
      <c r="H190" s="189">
        <v>1</v>
      </c>
      <c r="I190" s="190"/>
      <c r="J190" s="191">
        <f t="shared" si="10"/>
        <v>0</v>
      </c>
      <c r="K190" s="187" t="s">
        <v>2101</v>
      </c>
      <c r="L190" s="39"/>
      <c r="M190" s="192" t="s">
        <v>1</v>
      </c>
      <c r="N190" s="193" t="s">
        <v>43</v>
      </c>
      <c r="O190" s="71"/>
      <c r="P190" s="194">
        <f t="shared" si="11"/>
        <v>0</v>
      </c>
      <c r="Q190" s="194">
        <v>0</v>
      </c>
      <c r="R190" s="194">
        <f t="shared" si="12"/>
        <v>0</v>
      </c>
      <c r="S190" s="194">
        <v>0</v>
      </c>
      <c r="T190" s="195">
        <f t="shared" si="1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6" t="s">
        <v>318</v>
      </c>
      <c r="AT190" s="196" t="s">
        <v>224</v>
      </c>
      <c r="AU190" s="196" t="s">
        <v>85</v>
      </c>
      <c r="AY190" s="17" t="s">
        <v>223</v>
      </c>
      <c r="BE190" s="197">
        <f t="shared" si="14"/>
        <v>0</v>
      </c>
      <c r="BF190" s="197">
        <f t="shared" si="15"/>
        <v>0</v>
      </c>
      <c r="BG190" s="197">
        <f t="shared" si="16"/>
        <v>0</v>
      </c>
      <c r="BH190" s="197">
        <f t="shared" si="17"/>
        <v>0</v>
      </c>
      <c r="BI190" s="197">
        <f t="shared" si="18"/>
        <v>0</v>
      </c>
      <c r="BJ190" s="17" t="s">
        <v>85</v>
      </c>
      <c r="BK190" s="197">
        <f t="shared" si="19"/>
        <v>0</v>
      </c>
      <c r="BL190" s="17" t="s">
        <v>318</v>
      </c>
      <c r="BM190" s="196" t="s">
        <v>2288</v>
      </c>
    </row>
    <row r="191" spans="1:65" s="2" customFormat="1" ht="33" customHeight="1">
      <c r="A191" s="34"/>
      <c r="B191" s="35"/>
      <c r="C191" s="185" t="s">
        <v>716</v>
      </c>
      <c r="D191" s="185" t="s">
        <v>224</v>
      </c>
      <c r="E191" s="186" t="s">
        <v>2289</v>
      </c>
      <c r="F191" s="187" t="s">
        <v>2290</v>
      </c>
      <c r="G191" s="188" t="s">
        <v>321</v>
      </c>
      <c r="H191" s="189">
        <v>1</v>
      </c>
      <c r="I191" s="190"/>
      <c r="J191" s="191">
        <f t="shared" si="10"/>
        <v>0</v>
      </c>
      <c r="K191" s="187" t="s">
        <v>2101</v>
      </c>
      <c r="L191" s="39"/>
      <c r="M191" s="192" t="s">
        <v>1</v>
      </c>
      <c r="N191" s="193" t="s">
        <v>43</v>
      </c>
      <c r="O191" s="71"/>
      <c r="P191" s="194">
        <f t="shared" si="11"/>
        <v>0</v>
      </c>
      <c r="Q191" s="194">
        <v>0</v>
      </c>
      <c r="R191" s="194">
        <f t="shared" si="12"/>
        <v>0</v>
      </c>
      <c r="S191" s="194">
        <v>0</v>
      </c>
      <c r="T191" s="195">
        <f t="shared" si="1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318</v>
      </c>
      <c r="AT191" s="196" t="s">
        <v>224</v>
      </c>
      <c r="AU191" s="196" t="s">
        <v>85</v>
      </c>
      <c r="AY191" s="17" t="s">
        <v>223</v>
      </c>
      <c r="BE191" s="197">
        <f t="shared" si="14"/>
        <v>0</v>
      </c>
      <c r="BF191" s="197">
        <f t="shared" si="15"/>
        <v>0</v>
      </c>
      <c r="BG191" s="197">
        <f t="shared" si="16"/>
        <v>0</v>
      </c>
      <c r="BH191" s="197">
        <f t="shared" si="17"/>
        <v>0</v>
      </c>
      <c r="BI191" s="197">
        <f t="shared" si="18"/>
        <v>0</v>
      </c>
      <c r="BJ191" s="17" t="s">
        <v>85</v>
      </c>
      <c r="BK191" s="197">
        <f t="shared" si="19"/>
        <v>0</v>
      </c>
      <c r="BL191" s="17" t="s">
        <v>318</v>
      </c>
      <c r="BM191" s="196" t="s">
        <v>2291</v>
      </c>
    </row>
    <row r="192" spans="1:65" s="2" customFormat="1" ht="33" customHeight="1">
      <c r="A192" s="34"/>
      <c r="B192" s="35"/>
      <c r="C192" s="185" t="s">
        <v>721</v>
      </c>
      <c r="D192" s="185" t="s">
        <v>224</v>
      </c>
      <c r="E192" s="186" t="s">
        <v>2292</v>
      </c>
      <c r="F192" s="187" t="s">
        <v>2293</v>
      </c>
      <c r="G192" s="188" t="s">
        <v>321</v>
      </c>
      <c r="H192" s="189">
        <v>1</v>
      </c>
      <c r="I192" s="190"/>
      <c r="J192" s="191">
        <f t="shared" ref="J192:J223" si="20">ROUND(I192*H192,2)</f>
        <v>0</v>
      </c>
      <c r="K192" s="187" t="s">
        <v>2101</v>
      </c>
      <c r="L192" s="39"/>
      <c r="M192" s="192" t="s">
        <v>1</v>
      </c>
      <c r="N192" s="193" t="s">
        <v>43</v>
      </c>
      <c r="O192" s="71"/>
      <c r="P192" s="194">
        <f t="shared" ref="P192:P223" si="21">O192*H192</f>
        <v>0</v>
      </c>
      <c r="Q192" s="194">
        <v>0</v>
      </c>
      <c r="R192" s="194">
        <f t="shared" ref="R192:R223" si="22">Q192*H192</f>
        <v>0</v>
      </c>
      <c r="S192" s="194">
        <v>0</v>
      </c>
      <c r="T192" s="195">
        <f t="shared" ref="T192:T223" si="23"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6" t="s">
        <v>318</v>
      </c>
      <c r="AT192" s="196" t="s">
        <v>224</v>
      </c>
      <c r="AU192" s="196" t="s">
        <v>85</v>
      </c>
      <c r="AY192" s="17" t="s">
        <v>223</v>
      </c>
      <c r="BE192" s="197">
        <f t="shared" ref="BE192:BE223" si="24">IF(N192="základní",J192,0)</f>
        <v>0</v>
      </c>
      <c r="BF192" s="197">
        <f t="shared" ref="BF192:BF223" si="25">IF(N192="snížená",J192,0)</f>
        <v>0</v>
      </c>
      <c r="BG192" s="197">
        <f t="shared" ref="BG192:BG223" si="26">IF(N192="zákl. přenesená",J192,0)</f>
        <v>0</v>
      </c>
      <c r="BH192" s="197">
        <f t="shared" ref="BH192:BH223" si="27">IF(N192="sníž. přenesená",J192,0)</f>
        <v>0</v>
      </c>
      <c r="BI192" s="197">
        <f t="shared" ref="BI192:BI223" si="28">IF(N192="nulová",J192,0)</f>
        <v>0</v>
      </c>
      <c r="BJ192" s="17" t="s">
        <v>85</v>
      </c>
      <c r="BK192" s="197">
        <f t="shared" ref="BK192:BK223" si="29">ROUND(I192*H192,2)</f>
        <v>0</v>
      </c>
      <c r="BL192" s="17" t="s">
        <v>318</v>
      </c>
      <c r="BM192" s="196" t="s">
        <v>2294</v>
      </c>
    </row>
    <row r="193" spans="1:65" s="2" customFormat="1" ht="33" customHeight="1">
      <c r="A193" s="34"/>
      <c r="B193" s="35"/>
      <c r="C193" s="231" t="s">
        <v>729</v>
      </c>
      <c r="D193" s="231" t="s">
        <v>268</v>
      </c>
      <c r="E193" s="232" t="s">
        <v>2295</v>
      </c>
      <c r="F193" s="233" t="s">
        <v>2296</v>
      </c>
      <c r="G193" s="234" t="s">
        <v>142</v>
      </c>
      <c r="H193" s="235">
        <v>100</v>
      </c>
      <c r="I193" s="236"/>
      <c r="J193" s="237">
        <f t="shared" si="20"/>
        <v>0</v>
      </c>
      <c r="K193" s="233" t="s">
        <v>2101</v>
      </c>
      <c r="L193" s="238"/>
      <c r="M193" s="239" t="s">
        <v>1</v>
      </c>
      <c r="N193" s="240" t="s">
        <v>43</v>
      </c>
      <c r="O193" s="71"/>
      <c r="P193" s="194">
        <f t="shared" si="21"/>
        <v>0</v>
      </c>
      <c r="Q193" s="194">
        <v>0</v>
      </c>
      <c r="R193" s="194">
        <f t="shared" si="22"/>
        <v>0</v>
      </c>
      <c r="S193" s="194">
        <v>0</v>
      </c>
      <c r="T193" s="195">
        <f t="shared" si="2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6" t="s">
        <v>482</v>
      </c>
      <c r="AT193" s="196" t="s">
        <v>268</v>
      </c>
      <c r="AU193" s="196" t="s">
        <v>85</v>
      </c>
      <c r="AY193" s="17" t="s">
        <v>223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7" t="s">
        <v>85</v>
      </c>
      <c r="BK193" s="197">
        <f t="shared" si="29"/>
        <v>0</v>
      </c>
      <c r="BL193" s="17" t="s">
        <v>318</v>
      </c>
      <c r="BM193" s="196" t="s">
        <v>2297</v>
      </c>
    </row>
    <row r="194" spans="1:65" s="2" customFormat="1" ht="24.2" customHeight="1">
      <c r="A194" s="34"/>
      <c r="B194" s="35"/>
      <c r="C194" s="185" t="s">
        <v>738</v>
      </c>
      <c r="D194" s="185" t="s">
        <v>224</v>
      </c>
      <c r="E194" s="186" t="s">
        <v>2298</v>
      </c>
      <c r="F194" s="187" t="s">
        <v>2299</v>
      </c>
      <c r="G194" s="188" t="s">
        <v>321</v>
      </c>
      <c r="H194" s="189">
        <v>3</v>
      </c>
      <c r="I194" s="190"/>
      <c r="J194" s="191">
        <f t="shared" si="20"/>
        <v>0</v>
      </c>
      <c r="K194" s="187" t="s">
        <v>2101</v>
      </c>
      <c r="L194" s="39"/>
      <c r="M194" s="192" t="s">
        <v>1</v>
      </c>
      <c r="N194" s="193" t="s">
        <v>43</v>
      </c>
      <c r="O194" s="71"/>
      <c r="P194" s="194">
        <f t="shared" si="21"/>
        <v>0</v>
      </c>
      <c r="Q194" s="194">
        <v>0</v>
      </c>
      <c r="R194" s="194">
        <f t="shared" si="22"/>
        <v>0</v>
      </c>
      <c r="S194" s="194">
        <v>0</v>
      </c>
      <c r="T194" s="195">
        <f t="shared" si="2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318</v>
      </c>
      <c r="AT194" s="196" t="s">
        <v>224</v>
      </c>
      <c r="AU194" s="196" t="s">
        <v>85</v>
      </c>
      <c r="AY194" s="17" t="s">
        <v>223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7" t="s">
        <v>85</v>
      </c>
      <c r="BK194" s="197">
        <f t="shared" si="29"/>
        <v>0</v>
      </c>
      <c r="BL194" s="17" t="s">
        <v>318</v>
      </c>
      <c r="BM194" s="196" t="s">
        <v>2300</v>
      </c>
    </row>
    <row r="195" spans="1:65" s="2" customFormat="1" ht="37.9" customHeight="1">
      <c r="A195" s="34"/>
      <c r="B195" s="35"/>
      <c r="C195" s="185" t="s">
        <v>743</v>
      </c>
      <c r="D195" s="185" t="s">
        <v>224</v>
      </c>
      <c r="E195" s="186" t="s">
        <v>2301</v>
      </c>
      <c r="F195" s="187" t="s">
        <v>2302</v>
      </c>
      <c r="G195" s="188" t="s">
        <v>321</v>
      </c>
      <c r="H195" s="189">
        <v>1</v>
      </c>
      <c r="I195" s="190"/>
      <c r="J195" s="191">
        <f t="shared" si="20"/>
        <v>0</v>
      </c>
      <c r="K195" s="187" t="s">
        <v>2101</v>
      </c>
      <c r="L195" s="39"/>
      <c r="M195" s="192" t="s">
        <v>1</v>
      </c>
      <c r="N195" s="193" t="s">
        <v>43</v>
      </c>
      <c r="O195" s="71"/>
      <c r="P195" s="194">
        <f t="shared" si="21"/>
        <v>0</v>
      </c>
      <c r="Q195" s="194">
        <v>0</v>
      </c>
      <c r="R195" s="194">
        <f t="shared" si="22"/>
        <v>0</v>
      </c>
      <c r="S195" s="194">
        <v>0</v>
      </c>
      <c r="T195" s="195">
        <f t="shared" si="2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6" t="s">
        <v>318</v>
      </c>
      <c r="AT195" s="196" t="s">
        <v>224</v>
      </c>
      <c r="AU195" s="196" t="s">
        <v>85</v>
      </c>
      <c r="AY195" s="17" t="s">
        <v>223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7" t="s">
        <v>85</v>
      </c>
      <c r="BK195" s="197">
        <f t="shared" si="29"/>
        <v>0</v>
      </c>
      <c r="BL195" s="17" t="s">
        <v>318</v>
      </c>
      <c r="BM195" s="196" t="s">
        <v>2303</v>
      </c>
    </row>
    <row r="196" spans="1:65" s="2" customFormat="1" ht="76.349999999999994" customHeight="1">
      <c r="A196" s="34"/>
      <c r="B196" s="35"/>
      <c r="C196" s="231" t="s">
        <v>756</v>
      </c>
      <c r="D196" s="231" t="s">
        <v>268</v>
      </c>
      <c r="E196" s="232" t="s">
        <v>2304</v>
      </c>
      <c r="F196" s="233" t="s">
        <v>2305</v>
      </c>
      <c r="G196" s="234" t="s">
        <v>321</v>
      </c>
      <c r="H196" s="235">
        <v>2</v>
      </c>
      <c r="I196" s="236"/>
      <c r="J196" s="237">
        <f t="shared" si="20"/>
        <v>0</v>
      </c>
      <c r="K196" s="233" t="s">
        <v>485</v>
      </c>
      <c r="L196" s="238"/>
      <c r="M196" s="239" t="s">
        <v>1</v>
      </c>
      <c r="N196" s="240" t="s">
        <v>43</v>
      </c>
      <c r="O196" s="71"/>
      <c r="P196" s="194">
        <f t="shared" si="21"/>
        <v>0</v>
      </c>
      <c r="Q196" s="194">
        <v>0</v>
      </c>
      <c r="R196" s="194">
        <f t="shared" si="22"/>
        <v>0</v>
      </c>
      <c r="S196" s="194">
        <v>0</v>
      </c>
      <c r="T196" s="195">
        <f t="shared" si="2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6" t="s">
        <v>482</v>
      </c>
      <c r="AT196" s="196" t="s">
        <v>268</v>
      </c>
      <c r="AU196" s="196" t="s">
        <v>85</v>
      </c>
      <c r="AY196" s="17" t="s">
        <v>223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7" t="s">
        <v>85</v>
      </c>
      <c r="BK196" s="197">
        <f t="shared" si="29"/>
        <v>0</v>
      </c>
      <c r="BL196" s="17" t="s">
        <v>318</v>
      </c>
      <c r="BM196" s="196" t="s">
        <v>2306</v>
      </c>
    </row>
    <row r="197" spans="1:65" s="2" customFormat="1" ht="76.349999999999994" customHeight="1">
      <c r="A197" s="34"/>
      <c r="B197" s="35"/>
      <c r="C197" s="231" t="s">
        <v>761</v>
      </c>
      <c r="D197" s="231" t="s">
        <v>268</v>
      </c>
      <c r="E197" s="232" t="s">
        <v>2307</v>
      </c>
      <c r="F197" s="233" t="s">
        <v>2308</v>
      </c>
      <c r="G197" s="234" t="s">
        <v>321</v>
      </c>
      <c r="H197" s="235">
        <v>1</v>
      </c>
      <c r="I197" s="236"/>
      <c r="J197" s="237">
        <f t="shared" si="20"/>
        <v>0</v>
      </c>
      <c r="K197" s="233" t="s">
        <v>485</v>
      </c>
      <c r="L197" s="238"/>
      <c r="M197" s="239" t="s">
        <v>1</v>
      </c>
      <c r="N197" s="240" t="s">
        <v>43</v>
      </c>
      <c r="O197" s="71"/>
      <c r="P197" s="194">
        <f t="shared" si="21"/>
        <v>0</v>
      </c>
      <c r="Q197" s="194">
        <v>0</v>
      </c>
      <c r="R197" s="194">
        <f t="shared" si="22"/>
        <v>0</v>
      </c>
      <c r="S197" s="194">
        <v>0</v>
      </c>
      <c r="T197" s="195">
        <f t="shared" si="2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6" t="s">
        <v>482</v>
      </c>
      <c r="AT197" s="196" t="s">
        <v>268</v>
      </c>
      <c r="AU197" s="196" t="s">
        <v>85</v>
      </c>
      <c r="AY197" s="17" t="s">
        <v>223</v>
      </c>
      <c r="BE197" s="197">
        <f t="shared" si="24"/>
        <v>0</v>
      </c>
      <c r="BF197" s="197">
        <f t="shared" si="25"/>
        <v>0</v>
      </c>
      <c r="BG197" s="197">
        <f t="shared" si="26"/>
        <v>0</v>
      </c>
      <c r="BH197" s="197">
        <f t="shared" si="27"/>
        <v>0</v>
      </c>
      <c r="BI197" s="197">
        <f t="shared" si="28"/>
        <v>0</v>
      </c>
      <c r="BJ197" s="17" t="s">
        <v>85</v>
      </c>
      <c r="BK197" s="197">
        <f t="shared" si="29"/>
        <v>0</v>
      </c>
      <c r="BL197" s="17" t="s">
        <v>318</v>
      </c>
      <c r="BM197" s="196" t="s">
        <v>2309</v>
      </c>
    </row>
    <row r="198" spans="1:65" s="2" customFormat="1" ht="55.5" customHeight="1">
      <c r="A198" s="34"/>
      <c r="B198" s="35"/>
      <c r="C198" s="231" t="s">
        <v>793</v>
      </c>
      <c r="D198" s="231" t="s">
        <v>268</v>
      </c>
      <c r="E198" s="232" t="s">
        <v>2310</v>
      </c>
      <c r="F198" s="233" t="s">
        <v>2311</v>
      </c>
      <c r="G198" s="234" t="s">
        <v>321</v>
      </c>
      <c r="H198" s="235">
        <v>1</v>
      </c>
      <c r="I198" s="236"/>
      <c r="J198" s="237">
        <f t="shared" si="20"/>
        <v>0</v>
      </c>
      <c r="K198" s="233" t="s">
        <v>2101</v>
      </c>
      <c r="L198" s="238"/>
      <c r="M198" s="239" t="s">
        <v>1</v>
      </c>
      <c r="N198" s="240" t="s">
        <v>43</v>
      </c>
      <c r="O198" s="71"/>
      <c r="P198" s="194">
        <f t="shared" si="21"/>
        <v>0</v>
      </c>
      <c r="Q198" s="194">
        <v>0</v>
      </c>
      <c r="R198" s="194">
        <f t="shared" si="22"/>
        <v>0</v>
      </c>
      <c r="S198" s="194">
        <v>0</v>
      </c>
      <c r="T198" s="195">
        <f t="shared" si="2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482</v>
      </c>
      <c r="AT198" s="196" t="s">
        <v>268</v>
      </c>
      <c r="AU198" s="196" t="s">
        <v>85</v>
      </c>
      <c r="AY198" s="17" t="s">
        <v>223</v>
      </c>
      <c r="BE198" s="197">
        <f t="shared" si="24"/>
        <v>0</v>
      </c>
      <c r="BF198" s="197">
        <f t="shared" si="25"/>
        <v>0</v>
      </c>
      <c r="BG198" s="197">
        <f t="shared" si="26"/>
        <v>0</v>
      </c>
      <c r="BH198" s="197">
        <f t="shared" si="27"/>
        <v>0</v>
      </c>
      <c r="BI198" s="197">
        <f t="shared" si="28"/>
        <v>0</v>
      </c>
      <c r="BJ198" s="17" t="s">
        <v>85</v>
      </c>
      <c r="BK198" s="197">
        <f t="shared" si="29"/>
        <v>0</v>
      </c>
      <c r="BL198" s="17" t="s">
        <v>318</v>
      </c>
      <c r="BM198" s="196" t="s">
        <v>2312</v>
      </c>
    </row>
    <row r="199" spans="1:65" s="2" customFormat="1" ht="55.5" customHeight="1">
      <c r="A199" s="34"/>
      <c r="B199" s="35"/>
      <c r="C199" s="231" t="s">
        <v>797</v>
      </c>
      <c r="D199" s="231" t="s">
        <v>268</v>
      </c>
      <c r="E199" s="232" t="s">
        <v>2313</v>
      </c>
      <c r="F199" s="233" t="s">
        <v>2314</v>
      </c>
      <c r="G199" s="234" t="s">
        <v>321</v>
      </c>
      <c r="H199" s="235">
        <v>1</v>
      </c>
      <c r="I199" s="236"/>
      <c r="J199" s="237">
        <f t="shared" si="20"/>
        <v>0</v>
      </c>
      <c r="K199" s="233" t="s">
        <v>2101</v>
      </c>
      <c r="L199" s="238"/>
      <c r="M199" s="239" t="s">
        <v>1</v>
      </c>
      <c r="N199" s="240" t="s">
        <v>43</v>
      </c>
      <c r="O199" s="71"/>
      <c r="P199" s="194">
        <f t="shared" si="21"/>
        <v>0</v>
      </c>
      <c r="Q199" s="194">
        <v>0</v>
      </c>
      <c r="R199" s="194">
        <f t="shared" si="22"/>
        <v>0</v>
      </c>
      <c r="S199" s="194">
        <v>0</v>
      </c>
      <c r="T199" s="195">
        <f t="shared" si="2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482</v>
      </c>
      <c r="AT199" s="196" t="s">
        <v>268</v>
      </c>
      <c r="AU199" s="196" t="s">
        <v>85</v>
      </c>
      <c r="AY199" s="17" t="s">
        <v>223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7" t="s">
        <v>85</v>
      </c>
      <c r="BK199" s="197">
        <f t="shared" si="29"/>
        <v>0</v>
      </c>
      <c r="BL199" s="17" t="s">
        <v>318</v>
      </c>
      <c r="BM199" s="196" t="s">
        <v>2315</v>
      </c>
    </row>
    <row r="200" spans="1:65" s="2" customFormat="1" ht="55.5" customHeight="1">
      <c r="A200" s="34"/>
      <c r="B200" s="35"/>
      <c r="C200" s="231" t="s">
        <v>805</v>
      </c>
      <c r="D200" s="231" t="s">
        <v>268</v>
      </c>
      <c r="E200" s="232" t="s">
        <v>2316</v>
      </c>
      <c r="F200" s="233" t="s">
        <v>2317</v>
      </c>
      <c r="G200" s="234" t="s">
        <v>321</v>
      </c>
      <c r="H200" s="235">
        <v>1</v>
      </c>
      <c r="I200" s="236"/>
      <c r="J200" s="237">
        <f t="shared" si="20"/>
        <v>0</v>
      </c>
      <c r="K200" s="233" t="s">
        <v>2101</v>
      </c>
      <c r="L200" s="238"/>
      <c r="M200" s="239" t="s">
        <v>1</v>
      </c>
      <c r="N200" s="240" t="s">
        <v>43</v>
      </c>
      <c r="O200" s="71"/>
      <c r="P200" s="194">
        <f t="shared" si="21"/>
        <v>0</v>
      </c>
      <c r="Q200" s="194">
        <v>0</v>
      </c>
      <c r="R200" s="194">
        <f t="shared" si="22"/>
        <v>0</v>
      </c>
      <c r="S200" s="194">
        <v>0</v>
      </c>
      <c r="T200" s="195">
        <f t="shared" si="2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6" t="s">
        <v>482</v>
      </c>
      <c r="AT200" s="196" t="s">
        <v>268</v>
      </c>
      <c r="AU200" s="196" t="s">
        <v>85</v>
      </c>
      <c r="AY200" s="17" t="s">
        <v>223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7" t="s">
        <v>85</v>
      </c>
      <c r="BK200" s="197">
        <f t="shared" si="29"/>
        <v>0</v>
      </c>
      <c r="BL200" s="17" t="s">
        <v>318</v>
      </c>
      <c r="BM200" s="196" t="s">
        <v>2318</v>
      </c>
    </row>
    <row r="201" spans="1:65" s="2" customFormat="1" ht="44.25" customHeight="1">
      <c r="A201" s="34"/>
      <c r="B201" s="35"/>
      <c r="C201" s="185" t="s">
        <v>809</v>
      </c>
      <c r="D201" s="185" t="s">
        <v>224</v>
      </c>
      <c r="E201" s="186" t="s">
        <v>2319</v>
      </c>
      <c r="F201" s="187" t="s">
        <v>2320</v>
      </c>
      <c r="G201" s="188" t="s">
        <v>321</v>
      </c>
      <c r="H201" s="189">
        <v>2</v>
      </c>
      <c r="I201" s="190"/>
      <c r="J201" s="191">
        <f t="shared" si="20"/>
        <v>0</v>
      </c>
      <c r="K201" s="187" t="s">
        <v>2101</v>
      </c>
      <c r="L201" s="39"/>
      <c r="M201" s="192" t="s">
        <v>1</v>
      </c>
      <c r="N201" s="193" t="s">
        <v>43</v>
      </c>
      <c r="O201" s="71"/>
      <c r="P201" s="194">
        <f t="shared" si="21"/>
        <v>0</v>
      </c>
      <c r="Q201" s="194">
        <v>0</v>
      </c>
      <c r="R201" s="194">
        <f t="shared" si="22"/>
        <v>0</v>
      </c>
      <c r="S201" s="194">
        <v>0</v>
      </c>
      <c r="T201" s="195">
        <f t="shared" si="2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6" t="s">
        <v>318</v>
      </c>
      <c r="AT201" s="196" t="s">
        <v>224</v>
      </c>
      <c r="AU201" s="196" t="s">
        <v>85</v>
      </c>
      <c r="AY201" s="17" t="s">
        <v>223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7" t="s">
        <v>85</v>
      </c>
      <c r="BK201" s="197">
        <f t="shared" si="29"/>
        <v>0</v>
      </c>
      <c r="BL201" s="17" t="s">
        <v>318</v>
      </c>
      <c r="BM201" s="196" t="s">
        <v>2321</v>
      </c>
    </row>
    <row r="202" spans="1:65" s="2" customFormat="1" ht="16.5" customHeight="1">
      <c r="A202" s="34"/>
      <c r="B202" s="35"/>
      <c r="C202" s="185" t="s">
        <v>813</v>
      </c>
      <c r="D202" s="185" t="s">
        <v>224</v>
      </c>
      <c r="E202" s="186" t="s">
        <v>2322</v>
      </c>
      <c r="F202" s="187" t="s">
        <v>2323</v>
      </c>
      <c r="G202" s="188" t="s">
        <v>321</v>
      </c>
      <c r="H202" s="189">
        <v>3</v>
      </c>
      <c r="I202" s="190"/>
      <c r="J202" s="191">
        <f t="shared" si="20"/>
        <v>0</v>
      </c>
      <c r="K202" s="187" t="s">
        <v>2101</v>
      </c>
      <c r="L202" s="39"/>
      <c r="M202" s="192" t="s">
        <v>1</v>
      </c>
      <c r="N202" s="193" t="s">
        <v>43</v>
      </c>
      <c r="O202" s="71"/>
      <c r="P202" s="194">
        <f t="shared" si="21"/>
        <v>0</v>
      </c>
      <c r="Q202" s="194">
        <v>0</v>
      </c>
      <c r="R202" s="194">
        <f t="shared" si="22"/>
        <v>0</v>
      </c>
      <c r="S202" s="194">
        <v>0</v>
      </c>
      <c r="T202" s="195">
        <f t="shared" si="2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318</v>
      </c>
      <c r="AT202" s="196" t="s">
        <v>224</v>
      </c>
      <c r="AU202" s="196" t="s">
        <v>85</v>
      </c>
      <c r="AY202" s="17" t="s">
        <v>223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7" t="s">
        <v>85</v>
      </c>
      <c r="BK202" s="197">
        <f t="shared" si="29"/>
        <v>0</v>
      </c>
      <c r="BL202" s="17" t="s">
        <v>318</v>
      </c>
      <c r="BM202" s="196" t="s">
        <v>2324</v>
      </c>
    </row>
    <row r="203" spans="1:65" s="2" customFormat="1" ht="21.75" customHeight="1">
      <c r="A203" s="34"/>
      <c r="B203" s="35"/>
      <c r="C203" s="185" t="s">
        <v>818</v>
      </c>
      <c r="D203" s="185" t="s">
        <v>224</v>
      </c>
      <c r="E203" s="186" t="s">
        <v>2325</v>
      </c>
      <c r="F203" s="187" t="s">
        <v>2326</v>
      </c>
      <c r="G203" s="188" t="s">
        <v>321</v>
      </c>
      <c r="H203" s="189">
        <v>36</v>
      </c>
      <c r="I203" s="190"/>
      <c r="J203" s="191">
        <f t="shared" si="20"/>
        <v>0</v>
      </c>
      <c r="K203" s="187" t="s">
        <v>2101</v>
      </c>
      <c r="L203" s="39"/>
      <c r="M203" s="192" t="s">
        <v>1</v>
      </c>
      <c r="N203" s="193" t="s">
        <v>43</v>
      </c>
      <c r="O203" s="71"/>
      <c r="P203" s="194">
        <f t="shared" si="21"/>
        <v>0</v>
      </c>
      <c r="Q203" s="194">
        <v>0</v>
      </c>
      <c r="R203" s="194">
        <f t="shared" si="22"/>
        <v>0</v>
      </c>
      <c r="S203" s="194">
        <v>0</v>
      </c>
      <c r="T203" s="195">
        <f t="shared" si="2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6" t="s">
        <v>318</v>
      </c>
      <c r="AT203" s="196" t="s">
        <v>224</v>
      </c>
      <c r="AU203" s="196" t="s">
        <v>85</v>
      </c>
      <c r="AY203" s="17" t="s">
        <v>223</v>
      </c>
      <c r="BE203" s="197">
        <f t="shared" si="24"/>
        <v>0</v>
      </c>
      <c r="BF203" s="197">
        <f t="shared" si="25"/>
        <v>0</v>
      </c>
      <c r="BG203" s="197">
        <f t="shared" si="26"/>
        <v>0</v>
      </c>
      <c r="BH203" s="197">
        <f t="shared" si="27"/>
        <v>0</v>
      </c>
      <c r="BI203" s="197">
        <f t="shared" si="28"/>
        <v>0</v>
      </c>
      <c r="BJ203" s="17" t="s">
        <v>85</v>
      </c>
      <c r="BK203" s="197">
        <f t="shared" si="29"/>
        <v>0</v>
      </c>
      <c r="BL203" s="17" t="s">
        <v>318</v>
      </c>
      <c r="BM203" s="196" t="s">
        <v>2327</v>
      </c>
    </row>
    <row r="204" spans="1:65" s="2" customFormat="1" ht="16.5" customHeight="1">
      <c r="A204" s="34"/>
      <c r="B204" s="35"/>
      <c r="C204" s="185" t="s">
        <v>822</v>
      </c>
      <c r="D204" s="185" t="s">
        <v>224</v>
      </c>
      <c r="E204" s="186" t="s">
        <v>2328</v>
      </c>
      <c r="F204" s="187" t="s">
        <v>2329</v>
      </c>
      <c r="G204" s="188" t="s">
        <v>321</v>
      </c>
      <c r="H204" s="189">
        <v>8</v>
      </c>
      <c r="I204" s="190"/>
      <c r="J204" s="191">
        <f t="shared" si="20"/>
        <v>0</v>
      </c>
      <c r="K204" s="187" t="s">
        <v>2101</v>
      </c>
      <c r="L204" s="39"/>
      <c r="M204" s="192" t="s">
        <v>1</v>
      </c>
      <c r="N204" s="193" t="s">
        <v>43</v>
      </c>
      <c r="O204" s="71"/>
      <c r="P204" s="194">
        <f t="shared" si="21"/>
        <v>0</v>
      </c>
      <c r="Q204" s="194">
        <v>0</v>
      </c>
      <c r="R204" s="194">
        <f t="shared" si="22"/>
        <v>0</v>
      </c>
      <c r="S204" s="194">
        <v>0</v>
      </c>
      <c r="T204" s="195">
        <f t="shared" si="2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6" t="s">
        <v>318</v>
      </c>
      <c r="AT204" s="196" t="s">
        <v>224</v>
      </c>
      <c r="AU204" s="196" t="s">
        <v>85</v>
      </c>
      <c r="AY204" s="17" t="s">
        <v>223</v>
      </c>
      <c r="BE204" s="197">
        <f t="shared" si="24"/>
        <v>0</v>
      </c>
      <c r="BF204" s="197">
        <f t="shared" si="25"/>
        <v>0</v>
      </c>
      <c r="BG204" s="197">
        <f t="shared" si="26"/>
        <v>0</v>
      </c>
      <c r="BH204" s="197">
        <f t="shared" si="27"/>
        <v>0</v>
      </c>
      <c r="BI204" s="197">
        <f t="shared" si="28"/>
        <v>0</v>
      </c>
      <c r="BJ204" s="17" t="s">
        <v>85</v>
      </c>
      <c r="BK204" s="197">
        <f t="shared" si="29"/>
        <v>0</v>
      </c>
      <c r="BL204" s="17" t="s">
        <v>318</v>
      </c>
      <c r="BM204" s="196" t="s">
        <v>2330</v>
      </c>
    </row>
    <row r="205" spans="1:65" s="2" customFormat="1" ht="21.75" customHeight="1">
      <c r="A205" s="34"/>
      <c r="B205" s="35"/>
      <c r="C205" s="185" t="s">
        <v>828</v>
      </c>
      <c r="D205" s="185" t="s">
        <v>224</v>
      </c>
      <c r="E205" s="186" t="s">
        <v>2331</v>
      </c>
      <c r="F205" s="187" t="s">
        <v>2332</v>
      </c>
      <c r="G205" s="188" t="s">
        <v>321</v>
      </c>
      <c r="H205" s="189">
        <v>7</v>
      </c>
      <c r="I205" s="190"/>
      <c r="J205" s="191">
        <f t="shared" si="20"/>
        <v>0</v>
      </c>
      <c r="K205" s="187" t="s">
        <v>2101</v>
      </c>
      <c r="L205" s="39"/>
      <c r="M205" s="192" t="s">
        <v>1</v>
      </c>
      <c r="N205" s="193" t="s">
        <v>43</v>
      </c>
      <c r="O205" s="71"/>
      <c r="P205" s="194">
        <f t="shared" si="21"/>
        <v>0</v>
      </c>
      <c r="Q205" s="194">
        <v>0</v>
      </c>
      <c r="R205" s="194">
        <f t="shared" si="22"/>
        <v>0</v>
      </c>
      <c r="S205" s="194">
        <v>0</v>
      </c>
      <c r="T205" s="195">
        <f t="shared" si="2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6" t="s">
        <v>318</v>
      </c>
      <c r="AT205" s="196" t="s">
        <v>224</v>
      </c>
      <c r="AU205" s="196" t="s">
        <v>85</v>
      </c>
      <c r="AY205" s="17" t="s">
        <v>223</v>
      </c>
      <c r="BE205" s="197">
        <f t="shared" si="24"/>
        <v>0</v>
      </c>
      <c r="BF205" s="197">
        <f t="shared" si="25"/>
        <v>0</v>
      </c>
      <c r="BG205" s="197">
        <f t="shared" si="26"/>
        <v>0</v>
      </c>
      <c r="BH205" s="197">
        <f t="shared" si="27"/>
        <v>0</v>
      </c>
      <c r="BI205" s="197">
        <f t="shared" si="28"/>
        <v>0</v>
      </c>
      <c r="BJ205" s="17" t="s">
        <v>85</v>
      </c>
      <c r="BK205" s="197">
        <f t="shared" si="29"/>
        <v>0</v>
      </c>
      <c r="BL205" s="17" t="s">
        <v>318</v>
      </c>
      <c r="BM205" s="196" t="s">
        <v>2333</v>
      </c>
    </row>
    <row r="206" spans="1:65" s="2" customFormat="1" ht="21.75" customHeight="1">
      <c r="A206" s="34"/>
      <c r="B206" s="35"/>
      <c r="C206" s="185" t="s">
        <v>834</v>
      </c>
      <c r="D206" s="185" t="s">
        <v>224</v>
      </c>
      <c r="E206" s="186" t="s">
        <v>2334</v>
      </c>
      <c r="F206" s="187" t="s">
        <v>2335</v>
      </c>
      <c r="G206" s="188" t="s">
        <v>321</v>
      </c>
      <c r="H206" s="189">
        <v>1</v>
      </c>
      <c r="I206" s="190"/>
      <c r="J206" s="191">
        <f t="shared" si="20"/>
        <v>0</v>
      </c>
      <c r="K206" s="187" t="s">
        <v>2101</v>
      </c>
      <c r="L206" s="39"/>
      <c r="M206" s="192" t="s">
        <v>1</v>
      </c>
      <c r="N206" s="193" t="s">
        <v>43</v>
      </c>
      <c r="O206" s="71"/>
      <c r="P206" s="194">
        <f t="shared" si="21"/>
        <v>0</v>
      </c>
      <c r="Q206" s="194">
        <v>0</v>
      </c>
      <c r="R206" s="194">
        <f t="shared" si="22"/>
        <v>0</v>
      </c>
      <c r="S206" s="194">
        <v>0</v>
      </c>
      <c r="T206" s="195">
        <f t="shared" si="2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318</v>
      </c>
      <c r="AT206" s="196" t="s">
        <v>224</v>
      </c>
      <c r="AU206" s="196" t="s">
        <v>85</v>
      </c>
      <c r="AY206" s="17" t="s">
        <v>223</v>
      </c>
      <c r="BE206" s="197">
        <f t="shared" si="24"/>
        <v>0</v>
      </c>
      <c r="BF206" s="197">
        <f t="shared" si="25"/>
        <v>0</v>
      </c>
      <c r="BG206" s="197">
        <f t="shared" si="26"/>
        <v>0</v>
      </c>
      <c r="BH206" s="197">
        <f t="shared" si="27"/>
        <v>0</v>
      </c>
      <c r="BI206" s="197">
        <f t="shared" si="28"/>
        <v>0</v>
      </c>
      <c r="BJ206" s="17" t="s">
        <v>85</v>
      </c>
      <c r="BK206" s="197">
        <f t="shared" si="29"/>
        <v>0</v>
      </c>
      <c r="BL206" s="17" t="s">
        <v>318</v>
      </c>
      <c r="BM206" s="196" t="s">
        <v>2336</v>
      </c>
    </row>
    <row r="207" spans="1:65" s="2" customFormat="1" ht="37.9" customHeight="1">
      <c r="A207" s="34"/>
      <c r="B207" s="35"/>
      <c r="C207" s="231" t="s">
        <v>838</v>
      </c>
      <c r="D207" s="231" t="s">
        <v>268</v>
      </c>
      <c r="E207" s="232" t="s">
        <v>2337</v>
      </c>
      <c r="F207" s="233" t="s">
        <v>2338</v>
      </c>
      <c r="G207" s="234" t="s">
        <v>321</v>
      </c>
      <c r="H207" s="235">
        <v>2</v>
      </c>
      <c r="I207" s="236"/>
      <c r="J207" s="237">
        <f t="shared" si="20"/>
        <v>0</v>
      </c>
      <c r="K207" s="233" t="s">
        <v>2101</v>
      </c>
      <c r="L207" s="238"/>
      <c r="M207" s="239" t="s">
        <v>1</v>
      </c>
      <c r="N207" s="240" t="s">
        <v>43</v>
      </c>
      <c r="O207" s="71"/>
      <c r="P207" s="194">
        <f t="shared" si="21"/>
        <v>0</v>
      </c>
      <c r="Q207" s="194">
        <v>0</v>
      </c>
      <c r="R207" s="194">
        <f t="shared" si="22"/>
        <v>0</v>
      </c>
      <c r="S207" s="194">
        <v>0</v>
      </c>
      <c r="T207" s="195">
        <f t="shared" si="2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6" t="s">
        <v>482</v>
      </c>
      <c r="AT207" s="196" t="s">
        <v>268</v>
      </c>
      <c r="AU207" s="196" t="s">
        <v>85</v>
      </c>
      <c r="AY207" s="17" t="s">
        <v>223</v>
      </c>
      <c r="BE207" s="197">
        <f t="shared" si="24"/>
        <v>0</v>
      </c>
      <c r="BF207" s="197">
        <f t="shared" si="25"/>
        <v>0</v>
      </c>
      <c r="BG207" s="197">
        <f t="shared" si="26"/>
        <v>0</v>
      </c>
      <c r="BH207" s="197">
        <f t="shared" si="27"/>
        <v>0</v>
      </c>
      <c r="BI207" s="197">
        <f t="shared" si="28"/>
        <v>0</v>
      </c>
      <c r="BJ207" s="17" t="s">
        <v>85</v>
      </c>
      <c r="BK207" s="197">
        <f t="shared" si="29"/>
        <v>0</v>
      </c>
      <c r="BL207" s="17" t="s">
        <v>318</v>
      </c>
      <c r="BM207" s="196" t="s">
        <v>2339</v>
      </c>
    </row>
    <row r="208" spans="1:65" s="2" customFormat="1" ht="37.9" customHeight="1">
      <c r="A208" s="34"/>
      <c r="B208" s="35"/>
      <c r="C208" s="231" t="s">
        <v>844</v>
      </c>
      <c r="D208" s="231" t="s">
        <v>268</v>
      </c>
      <c r="E208" s="232" t="s">
        <v>2340</v>
      </c>
      <c r="F208" s="233" t="s">
        <v>2341</v>
      </c>
      <c r="G208" s="234" t="s">
        <v>321</v>
      </c>
      <c r="H208" s="235">
        <v>1</v>
      </c>
      <c r="I208" s="236"/>
      <c r="J208" s="237">
        <f t="shared" si="20"/>
        <v>0</v>
      </c>
      <c r="K208" s="233" t="s">
        <v>2101</v>
      </c>
      <c r="L208" s="238"/>
      <c r="M208" s="239" t="s">
        <v>1</v>
      </c>
      <c r="N208" s="240" t="s">
        <v>43</v>
      </c>
      <c r="O208" s="71"/>
      <c r="P208" s="194">
        <f t="shared" si="21"/>
        <v>0</v>
      </c>
      <c r="Q208" s="194">
        <v>0</v>
      </c>
      <c r="R208" s="194">
        <f t="shared" si="22"/>
        <v>0</v>
      </c>
      <c r="S208" s="194">
        <v>0</v>
      </c>
      <c r="T208" s="195">
        <f t="shared" si="2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6" t="s">
        <v>482</v>
      </c>
      <c r="AT208" s="196" t="s">
        <v>268</v>
      </c>
      <c r="AU208" s="196" t="s">
        <v>85</v>
      </c>
      <c r="AY208" s="17" t="s">
        <v>223</v>
      </c>
      <c r="BE208" s="197">
        <f t="shared" si="24"/>
        <v>0</v>
      </c>
      <c r="BF208" s="197">
        <f t="shared" si="25"/>
        <v>0</v>
      </c>
      <c r="BG208" s="197">
        <f t="shared" si="26"/>
        <v>0</v>
      </c>
      <c r="BH208" s="197">
        <f t="shared" si="27"/>
        <v>0</v>
      </c>
      <c r="BI208" s="197">
        <f t="shared" si="28"/>
        <v>0</v>
      </c>
      <c r="BJ208" s="17" t="s">
        <v>85</v>
      </c>
      <c r="BK208" s="197">
        <f t="shared" si="29"/>
        <v>0</v>
      </c>
      <c r="BL208" s="17" t="s">
        <v>318</v>
      </c>
      <c r="BM208" s="196" t="s">
        <v>2342</v>
      </c>
    </row>
    <row r="209" spans="1:65" s="2" customFormat="1" ht="37.9" customHeight="1">
      <c r="A209" s="34"/>
      <c r="B209" s="35"/>
      <c r="C209" s="231" t="s">
        <v>848</v>
      </c>
      <c r="D209" s="231" t="s">
        <v>268</v>
      </c>
      <c r="E209" s="232" t="s">
        <v>2343</v>
      </c>
      <c r="F209" s="233" t="s">
        <v>2344</v>
      </c>
      <c r="G209" s="234" t="s">
        <v>321</v>
      </c>
      <c r="H209" s="235">
        <v>10</v>
      </c>
      <c r="I209" s="236"/>
      <c r="J209" s="237">
        <f t="shared" si="20"/>
        <v>0</v>
      </c>
      <c r="K209" s="233" t="s">
        <v>2101</v>
      </c>
      <c r="L209" s="238"/>
      <c r="M209" s="239" t="s">
        <v>1</v>
      </c>
      <c r="N209" s="240" t="s">
        <v>43</v>
      </c>
      <c r="O209" s="71"/>
      <c r="P209" s="194">
        <f t="shared" si="21"/>
        <v>0</v>
      </c>
      <c r="Q209" s="194">
        <v>0</v>
      </c>
      <c r="R209" s="194">
        <f t="shared" si="22"/>
        <v>0</v>
      </c>
      <c r="S209" s="194">
        <v>0</v>
      </c>
      <c r="T209" s="195">
        <f t="shared" si="2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6" t="s">
        <v>482</v>
      </c>
      <c r="AT209" s="196" t="s">
        <v>268</v>
      </c>
      <c r="AU209" s="196" t="s">
        <v>85</v>
      </c>
      <c r="AY209" s="17" t="s">
        <v>223</v>
      </c>
      <c r="BE209" s="197">
        <f t="shared" si="24"/>
        <v>0</v>
      </c>
      <c r="BF209" s="197">
        <f t="shared" si="25"/>
        <v>0</v>
      </c>
      <c r="BG209" s="197">
        <f t="shared" si="26"/>
        <v>0</v>
      </c>
      <c r="BH209" s="197">
        <f t="shared" si="27"/>
        <v>0</v>
      </c>
      <c r="BI209" s="197">
        <f t="shared" si="28"/>
        <v>0</v>
      </c>
      <c r="BJ209" s="17" t="s">
        <v>85</v>
      </c>
      <c r="BK209" s="197">
        <f t="shared" si="29"/>
        <v>0</v>
      </c>
      <c r="BL209" s="17" t="s">
        <v>318</v>
      </c>
      <c r="BM209" s="196" t="s">
        <v>2345</v>
      </c>
    </row>
    <row r="210" spans="1:65" s="2" customFormat="1" ht="37.9" customHeight="1">
      <c r="A210" s="34"/>
      <c r="B210" s="35"/>
      <c r="C210" s="231" t="s">
        <v>853</v>
      </c>
      <c r="D210" s="231" t="s">
        <v>268</v>
      </c>
      <c r="E210" s="232" t="s">
        <v>2346</v>
      </c>
      <c r="F210" s="233" t="s">
        <v>2347</v>
      </c>
      <c r="G210" s="234" t="s">
        <v>321</v>
      </c>
      <c r="H210" s="235">
        <v>21</v>
      </c>
      <c r="I210" s="236"/>
      <c r="J210" s="237">
        <f t="shared" si="20"/>
        <v>0</v>
      </c>
      <c r="K210" s="233" t="s">
        <v>2101</v>
      </c>
      <c r="L210" s="238"/>
      <c r="M210" s="239" t="s">
        <v>1</v>
      </c>
      <c r="N210" s="240" t="s">
        <v>43</v>
      </c>
      <c r="O210" s="71"/>
      <c r="P210" s="194">
        <f t="shared" si="21"/>
        <v>0</v>
      </c>
      <c r="Q210" s="194">
        <v>0</v>
      </c>
      <c r="R210" s="194">
        <f t="shared" si="22"/>
        <v>0</v>
      </c>
      <c r="S210" s="194">
        <v>0</v>
      </c>
      <c r="T210" s="195">
        <f t="shared" si="2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6" t="s">
        <v>482</v>
      </c>
      <c r="AT210" s="196" t="s">
        <v>268</v>
      </c>
      <c r="AU210" s="196" t="s">
        <v>85</v>
      </c>
      <c r="AY210" s="17" t="s">
        <v>223</v>
      </c>
      <c r="BE210" s="197">
        <f t="shared" si="24"/>
        <v>0</v>
      </c>
      <c r="BF210" s="197">
        <f t="shared" si="25"/>
        <v>0</v>
      </c>
      <c r="BG210" s="197">
        <f t="shared" si="26"/>
        <v>0</v>
      </c>
      <c r="BH210" s="197">
        <f t="shared" si="27"/>
        <v>0</v>
      </c>
      <c r="BI210" s="197">
        <f t="shared" si="28"/>
        <v>0</v>
      </c>
      <c r="BJ210" s="17" t="s">
        <v>85</v>
      </c>
      <c r="BK210" s="197">
        <f t="shared" si="29"/>
        <v>0</v>
      </c>
      <c r="BL210" s="17" t="s">
        <v>318</v>
      </c>
      <c r="BM210" s="196" t="s">
        <v>2348</v>
      </c>
    </row>
    <row r="211" spans="1:65" s="2" customFormat="1" ht="37.9" customHeight="1">
      <c r="A211" s="34"/>
      <c r="B211" s="35"/>
      <c r="C211" s="231" t="s">
        <v>857</v>
      </c>
      <c r="D211" s="231" t="s">
        <v>268</v>
      </c>
      <c r="E211" s="232" t="s">
        <v>2349</v>
      </c>
      <c r="F211" s="233" t="s">
        <v>2350</v>
      </c>
      <c r="G211" s="234" t="s">
        <v>321</v>
      </c>
      <c r="H211" s="235">
        <v>2</v>
      </c>
      <c r="I211" s="236"/>
      <c r="J211" s="237">
        <f t="shared" si="20"/>
        <v>0</v>
      </c>
      <c r="K211" s="233" t="s">
        <v>2101</v>
      </c>
      <c r="L211" s="238"/>
      <c r="M211" s="239" t="s">
        <v>1</v>
      </c>
      <c r="N211" s="240" t="s">
        <v>43</v>
      </c>
      <c r="O211" s="71"/>
      <c r="P211" s="194">
        <f t="shared" si="21"/>
        <v>0</v>
      </c>
      <c r="Q211" s="194">
        <v>0</v>
      </c>
      <c r="R211" s="194">
        <f t="shared" si="22"/>
        <v>0</v>
      </c>
      <c r="S211" s="194">
        <v>0</v>
      </c>
      <c r="T211" s="195">
        <f t="shared" si="2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6" t="s">
        <v>482</v>
      </c>
      <c r="AT211" s="196" t="s">
        <v>268</v>
      </c>
      <c r="AU211" s="196" t="s">
        <v>85</v>
      </c>
      <c r="AY211" s="17" t="s">
        <v>223</v>
      </c>
      <c r="BE211" s="197">
        <f t="shared" si="24"/>
        <v>0</v>
      </c>
      <c r="BF211" s="197">
        <f t="shared" si="25"/>
        <v>0</v>
      </c>
      <c r="BG211" s="197">
        <f t="shared" si="26"/>
        <v>0</v>
      </c>
      <c r="BH211" s="197">
        <f t="shared" si="27"/>
        <v>0</v>
      </c>
      <c r="BI211" s="197">
        <f t="shared" si="28"/>
        <v>0</v>
      </c>
      <c r="BJ211" s="17" t="s">
        <v>85</v>
      </c>
      <c r="BK211" s="197">
        <f t="shared" si="29"/>
        <v>0</v>
      </c>
      <c r="BL211" s="17" t="s">
        <v>318</v>
      </c>
      <c r="BM211" s="196" t="s">
        <v>2351</v>
      </c>
    </row>
    <row r="212" spans="1:65" s="2" customFormat="1" ht="37.9" customHeight="1">
      <c r="A212" s="34"/>
      <c r="B212" s="35"/>
      <c r="C212" s="231" t="s">
        <v>860</v>
      </c>
      <c r="D212" s="231" t="s">
        <v>268</v>
      </c>
      <c r="E212" s="232" t="s">
        <v>2352</v>
      </c>
      <c r="F212" s="233" t="s">
        <v>2353</v>
      </c>
      <c r="G212" s="234" t="s">
        <v>321</v>
      </c>
      <c r="H212" s="235">
        <v>1</v>
      </c>
      <c r="I212" s="236"/>
      <c r="J212" s="237">
        <f t="shared" si="20"/>
        <v>0</v>
      </c>
      <c r="K212" s="233" t="s">
        <v>2101</v>
      </c>
      <c r="L212" s="238"/>
      <c r="M212" s="239" t="s">
        <v>1</v>
      </c>
      <c r="N212" s="240" t="s">
        <v>43</v>
      </c>
      <c r="O212" s="71"/>
      <c r="P212" s="194">
        <f t="shared" si="21"/>
        <v>0</v>
      </c>
      <c r="Q212" s="194">
        <v>0</v>
      </c>
      <c r="R212" s="194">
        <f t="shared" si="22"/>
        <v>0</v>
      </c>
      <c r="S212" s="194">
        <v>0</v>
      </c>
      <c r="T212" s="195">
        <f t="shared" si="2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6" t="s">
        <v>482</v>
      </c>
      <c r="AT212" s="196" t="s">
        <v>268</v>
      </c>
      <c r="AU212" s="196" t="s">
        <v>85</v>
      </c>
      <c r="AY212" s="17" t="s">
        <v>223</v>
      </c>
      <c r="BE212" s="197">
        <f t="shared" si="24"/>
        <v>0</v>
      </c>
      <c r="BF212" s="197">
        <f t="shared" si="25"/>
        <v>0</v>
      </c>
      <c r="BG212" s="197">
        <f t="shared" si="26"/>
        <v>0</v>
      </c>
      <c r="BH212" s="197">
        <f t="shared" si="27"/>
        <v>0</v>
      </c>
      <c r="BI212" s="197">
        <f t="shared" si="28"/>
        <v>0</v>
      </c>
      <c r="BJ212" s="17" t="s">
        <v>85</v>
      </c>
      <c r="BK212" s="197">
        <f t="shared" si="29"/>
        <v>0</v>
      </c>
      <c r="BL212" s="17" t="s">
        <v>318</v>
      </c>
      <c r="BM212" s="196" t="s">
        <v>2354</v>
      </c>
    </row>
    <row r="213" spans="1:65" s="2" customFormat="1" ht="37.9" customHeight="1">
      <c r="A213" s="34"/>
      <c r="B213" s="35"/>
      <c r="C213" s="231" t="s">
        <v>867</v>
      </c>
      <c r="D213" s="231" t="s">
        <v>268</v>
      </c>
      <c r="E213" s="232" t="s">
        <v>2355</v>
      </c>
      <c r="F213" s="233" t="s">
        <v>2356</v>
      </c>
      <c r="G213" s="234" t="s">
        <v>321</v>
      </c>
      <c r="H213" s="235">
        <v>7</v>
      </c>
      <c r="I213" s="236"/>
      <c r="J213" s="237">
        <f t="shared" si="20"/>
        <v>0</v>
      </c>
      <c r="K213" s="233" t="s">
        <v>2101</v>
      </c>
      <c r="L213" s="238"/>
      <c r="M213" s="239" t="s">
        <v>1</v>
      </c>
      <c r="N213" s="240" t="s">
        <v>43</v>
      </c>
      <c r="O213" s="71"/>
      <c r="P213" s="194">
        <f t="shared" si="21"/>
        <v>0</v>
      </c>
      <c r="Q213" s="194">
        <v>0</v>
      </c>
      <c r="R213" s="194">
        <f t="shared" si="22"/>
        <v>0</v>
      </c>
      <c r="S213" s="194">
        <v>0</v>
      </c>
      <c r="T213" s="195">
        <f t="shared" si="2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6" t="s">
        <v>482</v>
      </c>
      <c r="AT213" s="196" t="s">
        <v>268</v>
      </c>
      <c r="AU213" s="196" t="s">
        <v>85</v>
      </c>
      <c r="AY213" s="17" t="s">
        <v>223</v>
      </c>
      <c r="BE213" s="197">
        <f t="shared" si="24"/>
        <v>0</v>
      </c>
      <c r="BF213" s="197">
        <f t="shared" si="25"/>
        <v>0</v>
      </c>
      <c r="BG213" s="197">
        <f t="shared" si="26"/>
        <v>0</v>
      </c>
      <c r="BH213" s="197">
        <f t="shared" si="27"/>
        <v>0</v>
      </c>
      <c r="BI213" s="197">
        <f t="shared" si="28"/>
        <v>0</v>
      </c>
      <c r="BJ213" s="17" t="s">
        <v>85</v>
      </c>
      <c r="BK213" s="197">
        <f t="shared" si="29"/>
        <v>0</v>
      </c>
      <c r="BL213" s="17" t="s">
        <v>318</v>
      </c>
      <c r="BM213" s="196" t="s">
        <v>2357</v>
      </c>
    </row>
    <row r="214" spans="1:65" s="2" customFormat="1" ht="37.9" customHeight="1">
      <c r="A214" s="34"/>
      <c r="B214" s="35"/>
      <c r="C214" s="231" t="s">
        <v>871</v>
      </c>
      <c r="D214" s="231" t="s">
        <v>268</v>
      </c>
      <c r="E214" s="232" t="s">
        <v>2358</v>
      </c>
      <c r="F214" s="233" t="s">
        <v>2359</v>
      </c>
      <c r="G214" s="234" t="s">
        <v>321</v>
      </c>
      <c r="H214" s="235">
        <v>2</v>
      </c>
      <c r="I214" s="236"/>
      <c r="J214" s="237">
        <f t="shared" si="20"/>
        <v>0</v>
      </c>
      <c r="K214" s="233" t="s">
        <v>2101</v>
      </c>
      <c r="L214" s="238"/>
      <c r="M214" s="239" t="s">
        <v>1</v>
      </c>
      <c r="N214" s="240" t="s">
        <v>43</v>
      </c>
      <c r="O214" s="71"/>
      <c r="P214" s="194">
        <f t="shared" si="21"/>
        <v>0</v>
      </c>
      <c r="Q214" s="194">
        <v>0</v>
      </c>
      <c r="R214" s="194">
        <f t="shared" si="22"/>
        <v>0</v>
      </c>
      <c r="S214" s="194">
        <v>0</v>
      </c>
      <c r="T214" s="195">
        <f t="shared" si="2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6" t="s">
        <v>482</v>
      </c>
      <c r="AT214" s="196" t="s">
        <v>268</v>
      </c>
      <c r="AU214" s="196" t="s">
        <v>85</v>
      </c>
      <c r="AY214" s="17" t="s">
        <v>223</v>
      </c>
      <c r="BE214" s="197">
        <f t="shared" si="24"/>
        <v>0</v>
      </c>
      <c r="BF214" s="197">
        <f t="shared" si="25"/>
        <v>0</v>
      </c>
      <c r="BG214" s="197">
        <f t="shared" si="26"/>
        <v>0</v>
      </c>
      <c r="BH214" s="197">
        <f t="shared" si="27"/>
        <v>0</v>
      </c>
      <c r="BI214" s="197">
        <f t="shared" si="28"/>
        <v>0</v>
      </c>
      <c r="BJ214" s="17" t="s">
        <v>85</v>
      </c>
      <c r="BK214" s="197">
        <f t="shared" si="29"/>
        <v>0</v>
      </c>
      <c r="BL214" s="17" t="s">
        <v>318</v>
      </c>
      <c r="BM214" s="196" t="s">
        <v>2360</v>
      </c>
    </row>
    <row r="215" spans="1:65" s="2" customFormat="1" ht="37.9" customHeight="1">
      <c r="A215" s="34"/>
      <c r="B215" s="35"/>
      <c r="C215" s="231" t="s">
        <v>878</v>
      </c>
      <c r="D215" s="231" t="s">
        <v>268</v>
      </c>
      <c r="E215" s="232" t="s">
        <v>2361</v>
      </c>
      <c r="F215" s="233" t="s">
        <v>2362</v>
      </c>
      <c r="G215" s="234" t="s">
        <v>321</v>
      </c>
      <c r="H215" s="235">
        <v>1</v>
      </c>
      <c r="I215" s="236"/>
      <c r="J215" s="237">
        <f t="shared" si="20"/>
        <v>0</v>
      </c>
      <c r="K215" s="233" t="s">
        <v>2101</v>
      </c>
      <c r="L215" s="238"/>
      <c r="M215" s="239" t="s">
        <v>1</v>
      </c>
      <c r="N215" s="240" t="s">
        <v>43</v>
      </c>
      <c r="O215" s="71"/>
      <c r="P215" s="194">
        <f t="shared" si="21"/>
        <v>0</v>
      </c>
      <c r="Q215" s="194">
        <v>0</v>
      </c>
      <c r="R215" s="194">
        <f t="shared" si="22"/>
        <v>0</v>
      </c>
      <c r="S215" s="194">
        <v>0</v>
      </c>
      <c r="T215" s="195">
        <f t="shared" si="2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6" t="s">
        <v>482</v>
      </c>
      <c r="AT215" s="196" t="s">
        <v>268</v>
      </c>
      <c r="AU215" s="196" t="s">
        <v>85</v>
      </c>
      <c r="AY215" s="17" t="s">
        <v>223</v>
      </c>
      <c r="BE215" s="197">
        <f t="shared" si="24"/>
        <v>0</v>
      </c>
      <c r="BF215" s="197">
        <f t="shared" si="25"/>
        <v>0</v>
      </c>
      <c r="BG215" s="197">
        <f t="shared" si="26"/>
        <v>0</v>
      </c>
      <c r="BH215" s="197">
        <f t="shared" si="27"/>
        <v>0</v>
      </c>
      <c r="BI215" s="197">
        <f t="shared" si="28"/>
        <v>0</v>
      </c>
      <c r="BJ215" s="17" t="s">
        <v>85</v>
      </c>
      <c r="BK215" s="197">
        <f t="shared" si="29"/>
        <v>0</v>
      </c>
      <c r="BL215" s="17" t="s">
        <v>318</v>
      </c>
      <c r="BM215" s="196" t="s">
        <v>2363</v>
      </c>
    </row>
    <row r="216" spans="1:65" s="2" customFormat="1" ht="37.9" customHeight="1">
      <c r="A216" s="34"/>
      <c r="B216" s="35"/>
      <c r="C216" s="231" t="s">
        <v>885</v>
      </c>
      <c r="D216" s="231" t="s">
        <v>268</v>
      </c>
      <c r="E216" s="232" t="s">
        <v>2364</v>
      </c>
      <c r="F216" s="233" t="s">
        <v>2365</v>
      </c>
      <c r="G216" s="234" t="s">
        <v>321</v>
      </c>
      <c r="H216" s="235">
        <v>2</v>
      </c>
      <c r="I216" s="236"/>
      <c r="J216" s="237">
        <f t="shared" si="20"/>
        <v>0</v>
      </c>
      <c r="K216" s="233" t="s">
        <v>2101</v>
      </c>
      <c r="L216" s="238"/>
      <c r="M216" s="239" t="s">
        <v>1</v>
      </c>
      <c r="N216" s="240" t="s">
        <v>43</v>
      </c>
      <c r="O216" s="71"/>
      <c r="P216" s="194">
        <f t="shared" si="21"/>
        <v>0</v>
      </c>
      <c r="Q216" s="194">
        <v>0</v>
      </c>
      <c r="R216" s="194">
        <f t="shared" si="22"/>
        <v>0</v>
      </c>
      <c r="S216" s="194">
        <v>0</v>
      </c>
      <c r="T216" s="195">
        <f t="shared" si="2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6" t="s">
        <v>482</v>
      </c>
      <c r="AT216" s="196" t="s">
        <v>268</v>
      </c>
      <c r="AU216" s="196" t="s">
        <v>85</v>
      </c>
      <c r="AY216" s="17" t="s">
        <v>223</v>
      </c>
      <c r="BE216" s="197">
        <f t="shared" si="24"/>
        <v>0</v>
      </c>
      <c r="BF216" s="197">
        <f t="shared" si="25"/>
        <v>0</v>
      </c>
      <c r="BG216" s="197">
        <f t="shared" si="26"/>
        <v>0</v>
      </c>
      <c r="BH216" s="197">
        <f t="shared" si="27"/>
        <v>0</v>
      </c>
      <c r="BI216" s="197">
        <f t="shared" si="28"/>
        <v>0</v>
      </c>
      <c r="BJ216" s="17" t="s">
        <v>85</v>
      </c>
      <c r="BK216" s="197">
        <f t="shared" si="29"/>
        <v>0</v>
      </c>
      <c r="BL216" s="17" t="s">
        <v>318</v>
      </c>
      <c r="BM216" s="196" t="s">
        <v>2366</v>
      </c>
    </row>
    <row r="217" spans="1:65" s="2" customFormat="1" ht="24.2" customHeight="1">
      <c r="A217" s="34"/>
      <c r="B217" s="35"/>
      <c r="C217" s="185" t="s">
        <v>891</v>
      </c>
      <c r="D217" s="185" t="s">
        <v>224</v>
      </c>
      <c r="E217" s="186" t="s">
        <v>2367</v>
      </c>
      <c r="F217" s="187" t="s">
        <v>2368</v>
      </c>
      <c r="G217" s="188" t="s">
        <v>321</v>
      </c>
      <c r="H217" s="189">
        <v>2</v>
      </c>
      <c r="I217" s="190"/>
      <c r="J217" s="191">
        <f t="shared" si="20"/>
        <v>0</v>
      </c>
      <c r="K217" s="187" t="s">
        <v>2101</v>
      </c>
      <c r="L217" s="39"/>
      <c r="M217" s="192" t="s">
        <v>1</v>
      </c>
      <c r="N217" s="193" t="s">
        <v>43</v>
      </c>
      <c r="O217" s="71"/>
      <c r="P217" s="194">
        <f t="shared" si="21"/>
        <v>0</v>
      </c>
      <c r="Q217" s="194">
        <v>0</v>
      </c>
      <c r="R217" s="194">
        <f t="shared" si="22"/>
        <v>0</v>
      </c>
      <c r="S217" s="194">
        <v>0</v>
      </c>
      <c r="T217" s="195">
        <f t="shared" si="2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6" t="s">
        <v>318</v>
      </c>
      <c r="AT217" s="196" t="s">
        <v>224</v>
      </c>
      <c r="AU217" s="196" t="s">
        <v>85</v>
      </c>
      <c r="AY217" s="17" t="s">
        <v>223</v>
      </c>
      <c r="BE217" s="197">
        <f t="shared" si="24"/>
        <v>0</v>
      </c>
      <c r="BF217" s="197">
        <f t="shared" si="25"/>
        <v>0</v>
      </c>
      <c r="BG217" s="197">
        <f t="shared" si="26"/>
        <v>0</v>
      </c>
      <c r="BH217" s="197">
        <f t="shared" si="27"/>
        <v>0</v>
      </c>
      <c r="BI217" s="197">
        <f t="shared" si="28"/>
        <v>0</v>
      </c>
      <c r="BJ217" s="17" t="s">
        <v>85</v>
      </c>
      <c r="BK217" s="197">
        <f t="shared" si="29"/>
        <v>0</v>
      </c>
      <c r="BL217" s="17" t="s">
        <v>318</v>
      </c>
      <c r="BM217" s="196" t="s">
        <v>2369</v>
      </c>
    </row>
    <row r="218" spans="1:65" s="2" customFormat="1" ht="16.5" customHeight="1">
      <c r="A218" s="34"/>
      <c r="B218" s="35"/>
      <c r="C218" s="185" t="s">
        <v>896</v>
      </c>
      <c r="D218" s="185" t="s">
        <v>224</v>
      </c>
      <c r="E218" s="186" t="s">
        <v>2370</v>
      </c>
      <c r="F218" s="187" t="s">
        <v>2371</v>
      </c>
      <c r="G218" s="188" t="s">
        <v>321</v>
      </c>
      <c r="H218" s="189">
        <v>6</v>
      </c>
      <c r="I218" s="190"/>
      <c r="J218" s="191">
        <f t="shared" si="20"/>
        <v>0</v>
      </c>
      <c r="K218" s="187" t="s">
        <v>2101</v>
      </c>
      <c r="L218" s="39"/>
      <c r="M218" s="192" t="s">
        <v>1</v>
      </c>
      <c r="N218" s="193" t="s">
        <v>43</v>
      </c>
      <c r="O218" s="71"/>
      <c r="P218" s="194">
        <f t="shared" si="21"/>
        <v>0</v>
      </c>
      <c r="Q218" s="194">
        <v>0</v>
      </c>
      <c r="R218" s="194">
        <f t="shared" si="22"/>
        <v>0</v>
      </c>
      <c r="S218" s="194">
        <v>0</v>
      </c>
      <c r="T218" s="195">
        <f t="shared" si="2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6" t="s">
        <v>318</v>
      </c>
      <c r="AT218" s="196" t="s">
        <v>224</v>
      </c>
      <c r="AU218" s="196" t="s">
        <v>85</v>
      </c>
      <c r="AY218" s="17" t="s">
        <v>223</v>
      </c>
      <c r="BE218" s="197">
        <f t="shared" si="24"/>
        <v>0</v>
      </c>
      <c r="BF218" s="197">
        <f t="shared" si="25"/>
        <v>0</v>
      </c>
      <c r="BG218" s="197">
        <f t="shared" si="26"/>
        <v>0</v>
      </c>
      <c r="BH218" s="197">
        <f t="shared" si="27"/>
        <v>0</v>
      </c>
      <c r="BI218" s="197">
        <f t="shared" si="28"/>
        <v>0</v>
      </c>
      <c r="BJ218" s="17" t="s">
        <v>85</v>
      </c>
      <c r="BK218" s="197">
        <f t="shared" si="29"/>
        <v>0</v>
      </c>
      <c r="BL218" s="17" t="s">
        <v>318</v>
      </c>
      <c r="BM218" s="196" t="s">
        <v>2372</v>
      </c>
    </row>
    <row r="219" spans="1:65" s="2" customFormat="1" ht="37.9" customHeight="1">
      <c r="A219" s="34"/>
      <c r="B219" s="35"/>
      <c r="C219" s="231" t="s">
        <v>900</v>
      </c>
      <c r="D219" s="231" t="s">
        <v>268</v>
      </c>
      <c r="E219" s="232" t="s">
        <v>2373</v>
      </c>
      <c r="F219" s="233" t="s">
        <v>2374</v>
      </c>
      <c r="G219" s="234" t="s">
        <v>321</v>
      </c>
      <c r="H219" s="235">
        <v>2</v>
      </c>
      <c r="I219" s="236"/>
      <c r="J219" s="237">
        <f t="shared" si="20"/>
        <v>0</v>
      </c>
      <c r="K219" s="233" t="s">
        <v>2101</v>
      </c>
      <c r="L219" s="238"/>
      <c r="M219" s="239" t="s">
        <v>1</v>
      </c>
      <c r="N219" s="240" t="s">
        <v>43</v>
      </c>
      <c r="O219" s="71"/>
      <c r="P219" s="194">
        <f t="shared" si="21"/>
        <v>0</v>
      </c>
      <c r="Q219" s="194">
        <v>0</v>
      </c>
      <c r="R219" s="194">
        <f t="shared" si="22"/>
        <v>0</v>
      </c>
      <c r="S219" s="194">
        <v>0</v>
      </c>
      <c r="T219" s="195">
        <f t="shared" si="2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6" t="s">
        <v>482</v>
      </c>
      <c r="AT219" s="196" t="s">
        <v>268</v>
      </c>
      <c r="AU219" s="196" t="s">
        <v>85</v>
      </c>
      <c r="AY219" s="17" t="s">
        <v>223</v>
      </c>
      <c r="BE219" s="197">
        <f t="shared" si="24"/>
        <v>0</v>
      </c>
      <c r="BF219" s="197">
        <f t="shared" si="25"/>
        <v>0</v>
      </c>
      <c r="BG219" s="197">
        <f t="shared" si="26"/>
        <v>0</v>
      </c>
      <c r="BH219" s="197">
        <f t="shared" si="27"/>
        <v>0</v>
      </c>
      <c r="BI219" s="197">
        <f t="shared" si="28"/>
        <v>0</v>
      </c>
      <c r="BJ219" s="17" t="s">
        <v>85</v>
      </c>
      <c r="BK219" s="197">
        <f t="shared" si="29"/>
        <v>0</v>
      </c>
      <c r="BL219" s="17" t="s">
        <v>318</v>
      </c>
      <c r="BM219" s="196" t="s">
        <v>2375</v>
      </c>
    </row>
    <row r="220" spans="1:65" s="2" customFormat="1" ht="37.9" customHeight="1">
      <c r="A220" s="34"/>
      <c r="B220" s="35"/>
      <c r="C220" s="231" t="s">
        <v>905</v>
      </c>
      <c r="D220" s="231" t="s">
        <v>268</v>
      </c>
      <c r="E220" s="232" t="s">
        <v>2376</v>
      </c>
      <c r="F220" s="233" t="s">
        <v>2377</v>
      </c>
      <c r="G220" s="234" t="s">
        <v>321</v>
      </c>
      <c r="H220" s="235">
        <v>6</v>
      </c>
      <c r="I220" s="236"/>
      <c r="J220" s="237">
        <f t="shared" si="20"/>
        <v>0</v>
      </c>
      <c r="K220" s="233" t="s">
        <v>2101</v>
      </c>
      <c r="L220" s="238"/>
      <c r="M220" s="239" t="s">
        <v>1</v>
      </c>
      <c r="N220" s="240" t="s">
        <v>43</v>
      </c>
      <c r="O220" s="71"/>
      <c r="P220" s="194">
        <f t="shared" si="21"/>
        <v>0</v>
      </c>
      <c r="Q220" s="194">
        <v>0</v>
      </c>
      <c r="R220" s="194">
        <f t="shared" si="22"/>
        <v>0</v>
      </c>
      <c r="S220" s="194">
        <v>0</v>
      </c>
      <c r="T220" s="195">
        <f t="shared" si="2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6" t="s">
        <v>482</v>
      </c>
      <c r="AT220" s="196" t="s">
        <v>268</v>
      </c>
      <c r="AU220" s="196" t="s">
        <v>85</v>
      </c>
      <c r="AY220" s="17" t="s">
        <v>223</v>
      </c>
      <c r="BE220" s="197">
        <f t="shared" si="24"/>
        <v>0</v>
      </c>
      <c r="BF220" s="197">
        <f t="shared" si="25"/>
        <v>0</v>
      </c>
      <c r="BG220" s="197">
        <f t="shared" si="26"/>
        <v>0</v>
      </c>
      <c r="BH220" s="197">
        <f t="shared" si="27"/>
        <v>0</v>
      </c>
      <c r="BI220" s="197">
        <f t="shared" si="28"/>
        <v>0</v>
      </c>
      <c r="BJ220" s="17" t="s">
        <v>85</v>
      </c>
      <c r="BK220" s="197">
        <f t="shared" si="29"/>
        <v>0</v>
      </c>
      <c r="BL220" s="17" t="s">
        <v>318</v>
      </c>
      <c r="BM220" s="196" t="s">
        <v>2378</v>
      </c>
    </row>
    <row r="221" spans="1:65" s="2" customFormat="1" ht="55.5" customHeight="1">
      <c r="A221" s="34"/>
      <c r="B221" s="35"/>
      <c r="C221" s="231" t="s">
        <v>909</v>
      </c>
      <c r="D221" s="231" t="s">
        <v>268</v>
      </c>
      <c r="E221" s="232" t="s">
        <v>2379</v>
      </c>
      <c r="F221" s="233" t="s">
        <v>2380</v>
      </c>
      <c r="G221" s="234" t="s">
        <v>321</v>
      </c>
      <c r="H221" s="235">
        <v>1</v>
      </c>
      <c r="I221" s="236"/>
      <c r="J221" s="237">
        <f t="shared" si="20"/>
        <v>0</v>
      </c>
      <c r="K221" s="233" t="s">
        <v>2101</v>
      </c>
      <c r="L221" s="238"/>
      <c r="M221" s="239" t="s">
        <v>1</v>
      </c>
      <c r="N221" s="240" t="s">
        <v>43</v>
      </c>
      <c r="O221" s="71"/>
      <c r="P221" s="194">
        <f t="shared" si="21"/>
        <v>0</v>
      </c>
      <c r="Q221" s="194">
        <v>0</v>
      </c>
      <c r="R221" s="194">
        <f t="shared" si="22"/>
        <v>0</v>
      </c>
      <c r="S221" s="194">
        <v>0</v>
      </c>
      <c r="T221" s="195">
        <f t="shared" si="2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6" t="s">
        <v>482</v>
      </c>
      <c r="AT221" s="196" t="s">
        <v>268</v>
      </c>
      <c r="AU221" s="196" t="s">
        <v>85</v>
      </c>
      <c r="AY221" s="17" t="s">
        <v>223</v>
      </c>
      <c r="BE221" s="197">
        <f t="shared" si="24"/>
        <v>0</v>
      </c>
      <c r="BF221" s="197">
        <f t="shared" si="25"/>
        <v>0</v>
      </c>
      <c r="BG221" s="197">
        <f t="shared" si="26"/>
        <v>0</v>
      </c>
      <c r="BH221" s="197">
        <f t="shared" si="27"/>
        <v>0</v>
      </c>
      <c r="BI221" s="197">
        <f t="shared" si="28"/>
        <v>0</v>
      </c>
      <c r="BJ221" s="17" t="s">
        <v>85</v>
      </c>
      <c r="BK221" s="197">
        <f t="shared" si="29"/>
        <v>0</v>
      </c>
      <c r="BL221" s="17" t="s">
        <v>318</v>
      </c>
      <c r="BM221" s="196" t="s">
        <v>2381</v>
      </c>
    </row>
    <row r="222" spans="1:65" s="2" customFormat="1" ht="33" customHeight="1">
      <c r="A222" s="34"/>
      <c r="B222" s="35"/>
      <c r="C222" s="231" t="s">
        <v>914</v>
      </c>
      <c r="D222" s="231" t="s">
        <v>268</v>
      </c>
      <c r="E222" s="232" t="s">
        <v>2382</v>
      </c>
      <c r="F222" s="233" t="s">
        <v>2383</v>
      </c>
      <c r="G222" s="234" t="s">
        <v>321</v>
      </c>
      <c r="H222" s="235">
        <v>1</v>
      </c>
      <c r="I222" s="236"/>
      <c r="J222" s="237">
        <f t="shared" si="20"/>
        <v>0</v>
      </c>
      <c r="K222" s="233" t="s">
        <v>2101</v>
      </c>
      <c r="L222" s="238"/>
      <c r="M222" s="239" t="s">
        <v>1</v>
      </c>
      <c r="N222" s="240" t="s">
        <v>43</v>
      </c>
      <c r="O222" s="71"/>
      <c r="P222" s="194">
        <f t="shared" si="21"/>
        <v>0</v>
      </c>
      <c r="Q222" s="194">
        <v>0</v>
      </c>
      <c r="R222" s="194">
        <f t="shared" si="22"/>
        <v>0</v>
      </c>
      <c r="S222" s="194">
        <v>0</v>
      </c>
      <c r="T222" s="195">
        <f t="shared" si="2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6" t="s">
        <v>482</v>
      </c>
      <c r="AT222" s="196" t="s">
        <v>268</v>
      </c>
      <c r="AU222" s="196" t="s">
        <v>85</v>
      </c>
      <c r="AY222" s="17" t="s">
        <v>223</v>
      </c>
      <c r="BE222" s="197">
        <f t="shared" si="24"/>
        <v>0</v>
      </c>
      <c r="BF222" s="197">
        <f t="shared" si="25"/>
        <v>0</v>
      </c>
      <c r="BG222" s="197">
        <f t="shared" si="26"/>
        <v>0</v>
      </c>
      <c r="BH222" s="197">
        <f t="shared" si="27"/>
        <v>0</v>
      </c>
      <c r="BI222" s="197">
        <f t="shared" si="28"/>
        <v>0</v>
      </c>
      <c r="BJ222" s="17" t="s">
        <v>85</v>
      </c>
      <c r="BK222" s="197">
        <f t="shared" si="29"/>
        <v>0</v>
      </c>
      <c r="BL222" s="17" t="s">
        <v>318</v>
      </c>
      <c r="BM222" s="196" t="s">
        <v>2384</v>
      </c>
    </row>
    <row r="223" spans="1:65" s="2" customFormat="1" ht="33" customHeight="1">
      <c r="A223" s="34"/>
      <c r="B223" s="35"/>
      <c r="C223" s="231" t="s">
        <v>919</v>
      </c>
      <c r="D223" s="231" t="s">
        <v>268</v>
      </c>
      <c r="E223" s="232" t="s">
        <v>2385</v>
      </c>
      <c r="F223" s="233" t="s">
        <v>2386</v>
      </c>
      <c r="G223" s="234" t="s">
        <v>321</v>
      </c>
      <c r="H223" s="235">
        <v>1</v>
      </c>
      <c r="I223" s="236"/>
      <c r="J223" s="237">
        <f t="shared" si="20"/>
        <v>0</v>
      </c>
      <c r="K223" s="233" t="s">
        <v>2101</v>
      </c>
      <c r="L223" s="238"/>
      <c r="M223" s="239" t="s">
        <v>1</v>
      </c>
      <c r="N223" s="240" t="s">
        <v>43</v>
      </c>
      <c r="O223" s="71"/>
      <c r="P223" s="194">
        <f t="shared" si="21"/>
        <v>0</v>
      </c>
      <c r="Q223" s="194">
        <v>0</v>
      </c>
      <c r="R223" s="194">
        <f t="shared" si="22"/>
        <v>0</v>
      </c>
      <c r="S223" s="194">
        <v>0</v>
      </c>
      <c r="T223" s="195">
        <f t="shared" si="2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6" t="s">
        <v>482</v>
      </c>
      <c r="AT223" s="196" t="s">
        <v>268</v>
      </c>
      <c r="AU223" s="196" t="s">
        <v>85</v>
      </c>
      <c r="AY223" s="17" t="s">
        <v>223</v>
      </c>
      <c r="BE223" s="197">
        <f t="shared" si="24"/>
        <v>0</v>
      </c>
      <c r="BF223" s="197">
        <f t="shared" si="25"/>
        <v>0</v>
      </c>
      <c r="BG223" s="197">
        <f t="shared" si="26"/>
        <v>0</v>
      </c>
      <c r="BH223" s="197">
        <f t="shared" si="27"/>
        <v>0</v>
      </c>
      <c r="BI223" s="197">
        <f t="shared" si="28"/>
        <v>0</v>
      </c>
      <c r="BJ223" s="17" t="s">
        <v>85</v>
      </c>
      <c r="BK223" s="197">
        <f t="shared" si="29"/>
        <v>0</v>
      </c>
      <c r="BL223" s="17" t="s">
        <v>318</v>
      </c>
      <c r="BM223" s="196" t="s">
        <v>2387</v>
      </c>
    </row>
    <row r="224" spans="1:65" s="2" customFormat="1" ht="33" customHeight="1">
      <c r="A224" s="34"/>
      <c r="B224" s="35"/>
      <c r="C224" s="231" t="s">
        <v>924</v>
      </c>
      <c r="D224" s="231" t="s">
        <v>268</v>
      </c>
      <c r="E224" s="232" t="s">
        <v>2388</v>
      </c>
      <c r="F224" s="233" t="s">
        <v>2389</v>
      </c>
      <c r="G224" s="234" t="s">
        <v>321</v>
      </c>
      <c r="H224" s="235">
        <v>1</v>
      </c>
      <c r="I224" s="236"/>
      <c r="J224" s="237">
        <f t="shared" ref="J224:J255" si="30">ROUND(I224*H224,2)</f>
        <v>0</v>
      </c>
      <c r="K224" s="233" t="s">
        <v>2101</v>
      </c>
      <c r="L224" s="238"/>
      <c r="M224" s="239" t="s">
        <v>1</v>
      </c>
      <c r="N224" s="240" t="s">
        <v>43</v>
      </c>
      <c r="O224" s="71"/>
      <c r="P224" s="194">
        <f t="shared" ref="P224:P255" si="31">O224*H224</f>
        <v>0</v>
      </c>
      <c r="Q224" s="194">
        <v>0</v>
      </c>
      <c r="R224" s="194">
        <f t="shared" ref="R224:R255" si="32">Q224*H224</f>
        <v>0</v>
      </c>
      <c r="S224" s="194">
        <v>0</v>
      </c>
      <c r="T224" s="195">
        <f t="shared" ref="T224:T255" si="33"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6" t="s">
        <v>482</v>
      </c>
      <c r="AT224" s="196" t="s">
        <v>268</v>
      </c>
      <c r="AU224" s="196" t="s">
        <v>85</v>
      </c>
      <c r="AY224" s="17" t="s">
        <v>223</v>
      </c>
      <c r="BE224" s="197">
        <f t="shared" ref="BE224:BE249" si="34">IF(N224="základní",J224,0)</f>
        <v>0</v>
      </c>
      <c r="BF224" s="197">
        <f t="shared" ref="BF224:BF249" si="35">IF(N224="snížená",J224,0)</f>
        <v>0</v>
      </c>
      <c r="BG224" s="197">
        <f t="shared" ref="BG224:BG249" si="36">IF(N224="zákl. přenesená",J224,0)</f>
        <v>0</v>
      </c>
      <c r="BH224" s="197">
        <f t="shared" ref="BH224:BH249" si="37">IF(N224="sníž. přenesená",J224,0)</f>
        <v>0</v>
      </c>
      <c r="BI224" s="197">
        <f t="shared" ref="BI224:BI249" si="38">IF(N224="nulová",J224,0)</f>
        <v>0</v>
      </c>
      <c r="BJ224" s="17" t="s">
        <v>85</v>
      </c>
      <c r="BK224" s="197">
        <f t="shared" ref="BK224:BK249" si="39">ROUND(I224*H224,2)</f>
        <v>0</v>
      </c>
      <c r="BL224" s="17" t="s">
        <v>318</v>
      </c>
      <c r="BM224" s="196" t="s">
        <v>2390</v>
      </c>
    </row>
    <row r="225" spans="1:65" s="2" customFormat="1" ht="24.2" customHeight="1">
      <c r="A225" s="34"/>
      <c r="B225" s="35"/>
      <c r="C225" s="185" t="s">
        <v>930</v>
      </c>
      <c r="D225" s="185" t="s">
        <v>224</v>
      </c>
      <c r="E225" s="186" t="s">
        <v>2391</v>
      </c>
      <c r="F225" s="187" t="s">
        <v>2392</v>
      </c>
      <c r="G225" s="188" t="s">
        <v>321</v>
      </c>
      <c r="H225" s="189">
        <v>9</v>
      </c>
      <c r="I225" s="190"/>
      <c r="J225" s="191">
        <f t="shared" si="30"/>
        <v>0</v>
      </c>
      <c r="K225" s="187" t="s">
        <v>2101</v>
      </c>
      <c r="L225" s="39"/>
      <c r="M225" s="192" t="s">
        <v>1</v>
      </c>
      <c r="N225" s="193" t="s">
        <v>43</v>
      </c>
      <c r="O225" s="71"/>
      <c r="P225" s="194">
        <f t="shared" si="31"/>
        <v>0</v>
      </c>
      <c r="Q225" s="194">
        <v>0</v>
      </c>
      <c r="R225" s="194">
        <f t="shared" si="32"/>
        <v>0</v>
      </c>
      <c r="S225" s="194">
        <v>0</v>
      </c>
      <c r="T225" s="195">
        <f t="shared" si="3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6" t="s">
        <v>318</v>
      </c>
      <c r="AT225" s="196" t="s">
        <v>224</v>
      </c>
      <c r="AU225" s="196" t="s">
        <v>85</v>
      </c>
      <c r="AY225" s="17" t="s">
        <v>223</v>
      </c>
      <c r="BE225" s="197">
        <f t="shared" si="34"/>
        <v>0</v>
      </c>
      <c r="BF225" s="197">
        <f t="shared" si="35"/>
        <v>0</v>
      </c>
      <c r="BG225" s="197">
        <f t="shared" si="36"/>
        <v>0</v>
      </c>
      <c r="BH225" s="197">
        <f t="shared" si="37"/>
        <v>0</v>
      </c>
      <c r="BI225" s="197">
        <f t="shared" si="38"/>
        <v>0</v>
      </c>
      <c r="BJ225" s="17" t="s">
        <v>85</v>
      </c>
      <c r="BK225" s="197">
        <f t="shared" si="39"/>
        <v>0</v>
      </c>
      <c r="BL225" s="17" t="s">
        <v>318</v>
      </c>
      <c r="BM225" s="196" t="s">
        <v>2393</v>
      </c>
    </row>
    <row r="226" spans="1:65" s="2" customFormat="1" ht="16.5" customHeight="1">
      <c r="A226" s="34"/>
      <c r="B226" s="35"/>
      <c r="C226" s="185" t="s">
        <v>936</v>
      </c>
      <c r="D226" s="185" t="s">
        <v>224</v>
      </c>
      <c r="E226" s="186" t="s">
        <v>2394</v>
      </c>
      <c r="F226" s="187" t="s">
        <v>2395</v>
      </c>
      <c r="G226" s="188" t="s">
        <v>321</v>
      </c>
      <c r="H226" s="189">
        <v>2</v>
      </c>
      <c r="I226" s="190"/>
      <c r="J226" s="191">
        <f t="shared" si="30"/>
        <v>0</v>
      </c>
      <c r="K226" s="187" t="s">
        <v>2101</v>
      </c>
      <c r="L226" s="39"/>
      <c r="M226" s="192" t="s">
        <v>1</v>
      </c>
      <c r="N226" s="193" t="s">
        <v>43</v>
      </c>
      <c r="O226" s="71"/>
      <c r="P226" s="194">
        <f t="shared" si="31"/>
        <v>0</v>
      </c>
      <c r="Q226" s="194">
        <v>0</v>
      </c>
      <c r="R226" s="194">
        <f t="shared" si="32"/>
        <v>0</v>
      </c>
      <c r="S226" s="194">
        <v>0</v>
      </c>
      <c r="T226" s="195">
        <f t="shared" si="3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6" t="s">
        <v>318</v>
      </c>
      <c r="AT226" s="196" t="s">
        <v>224</v>
      </c>
      <c r="AU226" s="196" t="s">
        <v>85</v>
      </c>
      <c r="AY226" s="17" t="s">
        <v>223</v>
      </c>
      <c r="BE226" s="197">
        <f t="shared" si="34"/>
        <v>0</v>
      </c>
      <c r="BF226" s="197">
        <f t="shared" si="35"/>
        <v>0</v>
      </c>
      <c r="BG226" s="197">
        <f t="shared" si="36"/>
        <v>0</v>
      </c>
      <c r="BH226" s="197">
        <f t="shared" si="37"/>
        <v>0</v>
      </c>
      <c r="BI226" s="197">
        <f t="shared" si="38"/>
        <v>0</v>
      </c>
      <c r="BJ226" s="17" t="s">
        <v>85</v>
      </c>
      <c r="BK226" s="197">
        <f t="shared" si="39"/>
        <v>0</v>
      </c>
      <c r="BL226" s="17" t="s">
        <v>318</v>
      </c>
      <c r="BM226" s="196" t="s">
        <v>2396</v>
      </c>
    </row>
    <row r="227" spans="1:65" s="2" customFormat="1" ht="16.5" customHeight="1">
      <c r="A227" s="34"/>
      <c r="B227" s="35"/>
      <c r="C227" s="185" t="s">
        <v>940</v>
      </c>
      <c r="D227" s="185" t="s">
        <v>224</v>
      </c>
      <c r="E227" s="186" t="s">
        <v>2397</v>
      </c>
      <c r="F227" s="187" t="s">
        <v>2398</v>
      </c>
      <c r="G227" s="188" t="s">
        <v>321</v>
      </c>
      <c r="H227" s="189">
        <v>1</v>
      </c>
      <c r="I227" s="190"/>
      <c r="J227" s="191">
        <f t="shared" si="30"/>
        <v>0</v>
      </c>
      <c r="K227" s="187" t="s">
        <v>2101</v>
      </c>
      <c r="L227" s="39"/>
      <c r="M227" s="192" t="s">
        <v>1</v>
      </c>
      <c r="N227" s="193" t="s">
        <v>43</v>
      </c>
      <c r="O227" s="71"/>
      <c r="P227" s="194">
        <f t="shared" si="31"/>
        <v>0</v>
      </c>
      <c r="Q227" s="194">
        <v>0</v>
      </c>
      <c r="R227" s="194">
        <f t="shared" si="32"/>
        <v>0</v>
      </c>
      <c r="S227" s="194">
        <v>0</v>
      </c>
      <c r="T227" s="195">
        <f t="shared" si="3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6" t="s">
        <v>318</v>
      </c>
      <c r="AT227" s="196" t="s">
        <v>224</v>
      </c>
      <c r="AU227" s="196" t="s">
        <v>85</v>
      </c>
      <c r="AY227" s="17" t="s">
        <v>223</v>
      </c>
      <c r="BE227" s="197">
        <f t="shared" si="34"/>
        <v>0</v>
      </c>
      <c r="BF227" s="197">
        <f t="shared" si="35"/>
        <v>0</v>
      </c>
      <c r="BG227" s="197">
        <f t="shared" si="36"/>
        <v>0</v>
      </c>
      <c r="BH227" s="197">
        <f t="shared" si="37"/>
        <v>0</v>
      </c>
      <c r="BI227" s="197">
        <f t="shared" si="38"/>
        <v>0</v>
      </c>
      <c r="BJ227" s="17" t="s">
        <v>85</v>
      </c>
      <c r="BK227" s="197">
        <f t="shared" si="39"/>
        <v>0</v>
      </c>
      <c r="BL227" s="17" t="s">
        <v>318</v>
      </c>
      <c r="BM227" s="196" t="s">
        <v>2399</v>
      </c>
    </row>
    <row r="228" spans="1:65" s="2" customFormat="1" ht="16.5" customHeight="1">
      <c r="A228" s="34"/>
      <c r="B228" s="35"/>
      <c r="C228" s="185" t="s">
        <v>944</v>
      </c>
      <c r="D228" s="185" t="s">
        <v>224</v>
      </c>
      <c r="E228" s="186" t="s">
        <v>2400</v>
      </c>
      <c r="F228" s="187" t="s">
        <v>2401</v>
      </c>
      <c r="G228" s="188" t="s">
        <v>321</v>
      </c>
      <c r="H228" s="189">
        <v>2</v>
      </c>
      <c r="I228" s="190"/>
      <c r="J228" s="191">
        <f t="shared" si="30"/>
        <v>0</v>
      </c>
      <c r="K228" s="187" t="s">
        <v>2101</v>
      </c>
      <c r="L228" s="39"/>
      <c r="M228" s="192" t="s">
        <v>1</v>
      </c>
      <c r="N228" s="193" t="s">
        <v>43</v>
      </c>
      <c r="O228" s="71"/>
      <c r="P228" s="194">
        <f t="shared" si="31"/>
        <v>0</v>
      </c>
      <c r="Q228" s="194">
        <v>0</v>
      </c>
      <c r="R228" s="194">
        <f t="shared" si="32"/>
        <v>0</v>
      </c>
      <c r="S228" s="194">
        <v>0</v>
      </c>
      <c r="T228" s="195">
        <f t="shared" si="3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6" t="s">
        <v>318</v>
      </c>
      <c r="AT228" s="196" t="s">
        <v>224</v>
      </c>
      <c r="AU228" s="196" t="s">
        <v>85</v>
      </c>
      <c r="AY228" s="17" t="s">
        <v>223</v>
      </c>
      <c r="BE228" s="197">
        <f t="shared" si="34"/>
        <v>0</v>
      </c>
      <c r="BF228" s="197">
        <f t="shared" si="35"/>
        <v>0</v>
      </c>
      <c r="BG228" s="197">
        <f t="shared" si="36"/>
        <v>0</v>
      </c>
      <c r="BH228" s="197">
        <f t="shared" si="37"/>
        <v>0</v>
      </c>
      <c r="BI228" s="197">
        <f t="shared" si="38"/>
        <v>0</v>
      </c>
      <c r="BJ228" s="17" t="s">
        <v>85</v>
      </c>
      <c r="BK228" s="197">
        <f t="shared" si="39"/>
        <v>0</v>
      </c>
      <c r="BL228" s="17" t="s">
        <v>318</v>
      </c>
      <c r="BM228" s="196" t="s">
        <v>2402</v>
      </c>
    </row>
    <row r="229" spans="1:65" s="2" customFormat="1" ht="16.5" customHeight="1">
      <c r="A229" s="34"/>
      <c r="B229" s="35"/>
      <c r="C229" s="185" t="s">
        <v>961</v>
      </c>
      <c r="D229" s="185" t="s">
        <v>224</v>
      </c>
      <c r="E229" s="186" t="s">
        <v>2403</v>
      </c>
      <c r="F229" s="187" t="s">
        <v>2404</v>
      </c>
      <c r="G229" s="188" t="s">
        <v>321</v>
      </c>
      <c r="H229" s="189">
        <v>2</v>
      </c>
      <c r="I229" s="190"/>
      <c r="J229" s="191">
        <f t="shared" si="30"/>
        <v>0</v>
      </c>
      <c r="K229" s="187" t="s">
        <v>2101</v>
      </c>
      <c r="L229" s="39"/>
      <c r="M229" s="192" t="s">
        <v>1</v>
      </c>
      <c r="N229" s="193" t="s">
        <v>43</v>
      </c>
      <c r="O229" s="71"/>
      <c r="P229" s="194">
        <f t="shared" si="31"/>
        <v>0</v>
      </c>
      <c r="Q229" s="194">
        <v>0</v>
      </c>
      <c r="R229" s="194">
        <f t="shared" si="32"/>
        <v>0</v>
      </c>
      <c r="S229" s="194">
        <v>0</v>
      </c>
      <c r="T229" s="195">
        <f t="shared" si="3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6" t="s">
        <v>318</v>
      </c>
      <c r="AT229" s="196" t="s">
        <v>224</v>
      </c>
      <c r="AU229" s="196" t="s">
        <v>85</v>
      </c>
      <c r="AY229" s="17" t="s">
        <v>223</v>
      </c>
      <c r="BE229" s="197">
        <f t="shared" si="34"/>
        <v>0</v>
      </c>
      <c r="BF229" s="197">
        <f t="shared" si="35"/>
        <v>0</v>
      </c>
      <c r="BG229" s="197">
        <f t="shared" si="36"/>
        <v>0</v>
      </c>
      <c r="BH229" s="197">
        <f t="shared" si="37"/>
        <v>0</v>
      </c>
      <c r="BI229" s="197">
        <f t="shared" si="38"/>
        <v>0</v>
      </c>
      <c r="BJ229" s="17" t="s">
        <v>85</v>
      </c>
      <c r="BK229" s="197">
        <f t="shared" si="39"/>
        <v>0</v>
      </c>
      <c r="BL229" s="17" t="s">
        <v>318</v>
      </c>
      <c r="BM229" s="196" t="s">
        <v>2405</v>
      </c>
    </row>
    <row r="230" spans="1:65" s="2" customFormat="1" ht="37.9" customHeight="1">
      <c r="A230" s="34"/>
      <c r="B230" s="35"/>
      <c r="C230" s="231" t="s">
        <v>971</v>
      </c>
      <c r="D230" s="231" t="s">
        <v>268</v>
      </c>
      <c r="E230" s="232" t="s">
        <v>2406</v>
      </c>
      <c r="F230" s="233" t="s">
        <v>2407</v>
      </c>
      <c r="G230" s="234" t="s">
        <v>321</v>
      </c>
      <c r="H230" s="235">
        <v>2</v>
      </c>
      <c r="I230" s="236"/>
      <c r="J230" s="237">
        <f t="shared" si="30"/>
        <v>0</v>
      </c>
      <c r="K230" s="233" t="s">
        <v>2101</v>
      </c>
      <c r="L230" s="238"/>
      <c r="M230" s="239" t="s">
        <v>1</v>
      </c>
      <c r="N230" s="240" t="s">
        <v>43</v>
      </c>
      <c r="O230" s="71"/>
      <c r="P230" s="194">
        <f t="shared" si="31"/>
        <v>0</v>
      </c>
      <c r="Q230" s="194">
        <v>0</v>
      </c>
      <c r="R230" s="194">
        <f t="shared" si="32"/>
        <v>0</v>
      </c>
      <c r="S230" s="194">
        <v>0</v>
      </c>
      <c r="T230" s="195">
        <f t="shared" si="3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6" t="s">
        <v>482</v>
      </c>
      <c r="AT230" s="196" t="s">
        <v>268</v>
      </c>
      <c r="AU230" s="196" t="s">
        <v>85</v>
      </c>
      <c r="AY230" s="17" t="s">
        <v>223</v>
      </c>
      <c r="BE230" s="197">
        <f t="shared" si="34"/>
        <v>0</v>
      </c>
      <c r="BF230" s="197">
        <f t="shared" si="35"/>
        <v>0</v>
      </c>
      <c r="BG230" s="197">
        <f t="shared" si="36"/>
        <v>0</v>
      </c>
      <c r="BH230" s="197">
        <f t="shared" si="37"/>
        <v>0</v>
      </c>
      <c r="BI230" s="197">
        <f t="shared" si="38"/>
        <v>0</v>
      </c>
      <c r="BJ230" s="17" t="s">
        <v>85</v>
      </c>
      <c r="BK230" s="197">
        <f t="shared" si="39"/>
        <v>0</v>
      </c>
      <c r="BL230" s="17" t="s">
        <v>318</v>
      </c>
      <c r="BM230" s="196" t="s">
        <v>2408</v>
      </c>
    </row>
    <row r="231" spans="1:65" s="2" customFormat="1" ht="55.5" customHeight="1">
      <c r="A231" s="34"/>
      <c r="B231" s="35"/>
      <c r="C231" s="231" t="s">
        <v>994</v>
      </c>
      <c r="D231" s="231" t="s">
        <v>268</v>
      </c>
      <c r="E231" s="232" t="s">
        <v>2409</v>
      </c>
      <c r="F231" s="233" t="s">
        <v>2410</v>
      </c>
      <c r="G231" s="234" t="s">
        <v>321</v>
      </c>
      <c r="H231" s="235">
        <v>3</v>
      </c>
      <c r="I231" s="236"/>
      <c r="J231" s="237">
        <f t="shared" si="30"/>
        <v>0</v>
      </c>
      <c r="K231" s="233" t="s">
        <v>2101</v>
      </c>
      <c r="L231" s="238"/>
      <c r="M231" s="239" t="s">
        <v>1</v>
      </c>
      <c r="N231" s="240" t="s">
        <v>43</v>
      </c>
      <c r="O231" s="71"/>
      <c r="P231" s="194">
        <f t="shared" si="31"/>
        <v>0</v>
      </c>
      <c r="Q231" s="194">
        <v>0</v>
      </c>
      <c r="R231" s="194">
        <f t="shared" si="32"/>
        <v>0</v>
      </c>
      <c r="S231" s="194">
        <v>0</v>
      </c>
      <c r="T231" s="195">
        <f t="shared" si="3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6" t="s">
        <v>482</v>
      </c>
      <c r="AT231" s="196" t="s">
        <v>268</v>
      </c>
      <c r="AU231" s="196" t="s">
        <v>85</v>
      </c>
      <c r="AY231" s="17" t="s">
        <v>223</v>
      </c>
      <c r="BE231" s="197">
        <f t="shared" si="34"/>
        <v>0</v>
      </c>
      <c r="BF231" s="197">
        <f t="shared" si="35"/>
        <v>0</v>
      </c>
      <c r="BG231" s="197">
        <f t="shared" si="36"/>
        <v>0</v>
      </c>
      <c r="BH231" s="197">
        <f t="shared" si="37"/>
        <v>0</v>
      </c>
      <c r="BI231" s="197">
        <f t="shared" si="38"/>
        <v>0</v>
      </c>
      <c r="BJ231" s="17" t="s">
        <v>85</v>
      </c>
      <c r="BK231" s="197">
        <f t="shared" si="39"/>
        <v>0</v>
      </c>
      <c r="BL231" s="17" t="s">
        <v>318</v>
      </c>
      <c r="BM231" s="196" t="s">
        <v>2411</v>
      </c>
    </row>
    <row r="232" spans="1:65" s="2" customFormat="1" ht="55.5" customHeight="1">
      <c r="A232" s="34"/>
      <c r="B232" s="35"/>
      <c r="C232" s="231" t="s">
        <v>1008</v>
      </c>
      <c r="D232" s="231" t="s">
        <v>268</v>
      </c>
      <c r="E232" s="232" t="s">
        <v>2412</v>
      </c>
      <c r="F232" s="233" t="s">
        <v>2413</v>
      </c>
      <c r="G232" s="234" t="s">
        <v>321</v>
      </c>
      <c r="H232" s="235">
        <v>6</v>
      </c>
      <c r="I232" s="236"/>
      <c r="J232" s="237">
        <f t="shared" si="30"/>
        <v>0</v>
      </c>
      <c r="K232" s="233" t="s">
        <v>2101</v>
      </c>
      <c r="L232" s="238"/>
      <c r="M232" s="239" t="s">
        <v>1</v>
      </c>
      <c r="N232" s="240" t="s">
        <v>43</v>
      </c>
      <c r="O232" s="71"/>
      <c r="P232" s="194">
        <f t="shared" si="31"/>
        <v>0</v>
      </c>
      <c r="Q232" s="194">
        <v>0</v>
      </c>
      <c r="R232" s="194">
        <f t="shared" si="32"/>
        <v>0</v>
      </c>
      <c r="S232" s="194">
        <v>0</v>
      </c>
      <c r="T232" s="195">
        <f t="shared" si="3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6" t="s">
        <v>482</v>
      </c>
      <c r="AT232" s="196" t="s">
        <v>268</v>
      </c>
      <c r="AU232" s="196" t="s">
        <v>85</v>
      </c>
      <c r="AY232" s="17" t="s">
        <v>223</v>
      </c>
      <c r="BE232" s="197">
        <f t="shared" si="34"/>
        <v>0</v>
      </c>
      <c r="BF232" s="197">
        <f t="shared" si="35"/>
        <v>0</v>
      </c>
      <c r="BG232" s="197">
        <f t="shared" si="36"/>
        <v>0</v>
      </c>
      <c r="BH232" s="197">
        <f t="shared" si="37"/>
        <v>0</v>
      </c>
      <c r="BI232" s="197">
        <f t="shared" si="38"/>
        <v>0</v>
      </c>
      <c r="BJ232" s="17" t="s">
        <v>85</v>
      </c>
      <c r="BK232" s="197">
        <f t="shared" si="39"/>
        <v>0</v>
      </c>
      <c r="BL232" s="17" t="s">
        <v>318</v>
      </c>
      <c r="BM232" s="196" t="s">
        <v>2414</v>
      </c>
    </row>
    <row r="233" spans="1:65" s="2" customFormat="1" ht="24.2" customHeight="1">
      <c r="A233" s="34"/>
      <c r="B233" s="35"/>
      <c r="C233" s="185" t="s">
        <v>1020</v>
      </c>
      <c r="D233" s="185" t="s">
        <v>224</v>
      </c>
      <c r="E233" s="186" t="s">
        <v>2415</v>
      </c>
      <c r="F233" s="187" t="s">
        <v>2416</v>
      </c>
      <c r="G233" s="188" t="s">
        <v>321</v>
      </c>
      <c r="H233" s="189">
        <v>1</v>
      </c>
      <c r="I233" s="190"/>
      <c r="J233" s="191">
        <f t="shared" si="30"/>
        <v>0</v>
      </c>
      <c r="K233" s="187" t="s">
        <v>2101</v>
      </c>
      <c r="L233" s="39"/>
      <c r="M233" s="192" t="s">
        <v>1</v>
      </c>
      <c r="N233" s="193" t="s">
        <v>43</v>
      </c>
      <c r="O233" s="71"/>
      <c r="P233" s="194">
        <f t="shared" si="31"/>
        <v>0</v>
      </c>
      <c r="Q233" s="194">
        <v>0</v>
      </c>
      <c r="R233" s="194">
        <f t="shared" si="32"/>
        <v>0</v>
      </c>
      <c r="S233" s="194">
        <v>0</v>
      </c>
      <c r="T233" s="195">
        <f t="shared" si="3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6" t="s">
        <v>318</v>
      </c>
      <c r="AT233" s="196" t="s">
        <v>224</v>
      </c>
      <c r="AU233" s="196" t="s">
        <v>85</v>
      </c>
      <c r="AY233" s="17" t="s">
        <v>223</v>
      </c>
      <c r="BE233" s="197">
        <f t="shared" si="34"/>
        <v>0</v>
      </c>
      <c r="BF233" s="197">
        <f t="shared" si="35"/>
        <v>0</v>
      </c>
      <c r="BG233" s="197">
        <f t="shared" si="36"/>
        <v>0</v>
      </c>
      <c r="BH233" s="197">
        <f t="shared" si="37"/>
        <v>0</v>
      </c>
      <c r="BI233" s="197">
        <f t="shared" si="38"/>
        <v>0</v>
      </c>
      <c r="BJ233" s="17" t="s">
        <v>85</v>
      </c>
      <c r="BK233" s="197">
        <f t="shared" si="39"/>
        <v>0</v>
      </c>
      <c r="BL233" s="17" t="s">
        <v>318</v>
      </c>
      <c r="BM233" s="196" t="s">
        <v>2417</v>
      </c>
    </row>
    <row r="234" spans="1:65" s="2" customFormat="1" ht="24.2" customHeight="1">
      <c r="A234" s="34"/>
      <c r="B234" s="35"/>
      <c r="C234" s="185" t="s">
        <v>1027</v>
      </c>
      <c r="D234" s="185" t="s">
        <v>224</v>
      </c>
      <c r="E234" s="186" t="s">
        <v>2418</v>
      </c>
      <c r="F234" s="187" t="s">
        <v>2419</v>
      </c>
      <c r="G234" s="188" t="s">
        <v>321</v>
      </c>
      <c r="H234" s="189">
        <v>49</v>
      </c>
      <c r="I234" s="190"/>
      <c r="J234" s="191">
        <f t="shared" si="30"/>
        <v>0</v>
      </c>
      <c r="K234" s="187" t="s">
        <v>2101</v>
      </c>
      <c r="L234" s="39"/>
      <c r="M234" s="192" t="s">
        <v>1</v>
      </c>
      <c r="N234" s="193" t="s">
        <v>43</v>
      </c>
      <c r="O234" s="71"/>
      <c r="P234" s="194">
        <f t="shared" si="31"/>
        <v>0</v>
      </c>
      <c r="Q234" s="194">
        <v>0</v>
      </c>
      <c r="R234" s="194">
        <f t="shared" si="32"/>
        <v>0</v>
      </c>
      <c r="S234" s="194">
        <v>0</v>
      </c>
      <c r="T234" s="195">
        <f t="shared" si="3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6" t="s">
        <v>318</v>
      </c>
      <c r="AT234" s="196" t="s">
        <v>224</v>
      </c>
      <c r="AU234" s="196" t="s">
        <v>85</v>
      </c>
      <c r="AY234" s="17" t="s">
        <v>223</v>
      </c>
      <c r="BE234" s="197">
        <f t="shared" si="34"/>
        <v>0</v>
      </c>
      <c r="BF234" s="197">
        <f t="shared" si="35"/>
        <v>0</v>
      </c>
      <c r="BG234" s="197">
        <f t="shared" si="36"/>
        <v>0</v>
      </c>
      <c r="BH234" s="197">
        <f t="shared" si="37"/>
        <v>0</v>
      </c>
      <c r="BI234" s="197">
        <f t="shared" si="38"/>
        <v>0</v>
      </c>
      <c r="BJ234" s="17" t="s">
        <v>85</v>
      </c>
      <c r="BK234" s="197">
        <f t="shared" si="39"/>
        <v>0</v>
      </c>
      <c r="BL234" s="17" t="s">
        <v>318</v>
      </c>
      <c r="BM234" s="196" t="s">
        <v>2420</v>
      </c>
    </row>
    <row r="235" spans="1:65" s="2" customFormat="1" ht="24.2" customHeight="1">
      <c r="A235" s="34"/>
      <c r="B235" s="35"/>
      <c r="C235" s="185" t="s">
        <v>1031</v>
      </c>
      <c r="D235" s="185" t="s">
        <v>224</v>
      </c>
      <c r="E235" s="186" t="s">
        <v>2421</v>
      </c>
      <c r="F235" s="187" t="s">
        <v>2422</v>
      </c>
      <c r="G235" s="188" t="s">
        <v>321</v>
      </c>
      <c r="H235" s="189">
        <v>21</v>
      </c>
      <c r="I235" s="190"/>
      <c r="J235" s="191">
        <f t="shared" si="30"/>
        <v>0</v>
      </c>
      <c r="K235" s="187" t="s">
        <v>2101</v>
      </c>
      <c r="L235" s="39"/>
      <c r="M235" s="192" t="s">
        <v>1</v>
      </c>
      <c r="N235" s="193" t="s">
        <v>43</v>
      </c>
      <c r="O235" s="71"/>
      <c r="P235" s="194">
        <f t="shared" si="31"/>
        <v>0</v>
      </c>
      <c r="Q235" s="194">
        <v>0</v>
      </c>
      <c r="R235" s="194">
        <f t="shared" si="32"/>
        <v>0</v>
      </c>
      <c r="S235" s="194">
        <v>0</v>
      </c>
      <c r="T235" s="195">
        <f t="shared" si="3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6" t="s">
        <v>318</v>
      </c>
      <c r="AT235" s="196" t="s">
        <v>224</v>
      </c>
      <c r="AU235" s="196" t="s">
        <v>85</v>
      </c>
      <c r="AY235" s="17" t="s">
        <v>223</v>
      </c>
      <c r="BE235" s="197">
        <f t="shared" si="34"/>
        <v>0</v>
      </c>
      <c r="BF235" s="197">
        <f t="shared" si="35"/>
        <v>0</v>
      </c>
      <c r="BG235" s="197">
        <f t="shared" si="36"/>
        <v>0</v>
      </c>
      <c r="BH235" s="197">
        <f t="shared" si="37"/>
        <v>0</v>
      </c>
      <c r="BI235" s="197">
        <f t="shared" si="38"/>
        <v>0</v>
      </c>
      <c r="BJ235" s="17" t="s">
        <v>85</v>
      </c>
      <c r="BK235" s="197">
        <f t="shared" si="39"/>
        <v>0</v>
      </c>
      <c r="BL235" s="17" t="s">
        <v>318</v>
      </c>
      <c r="BM235" s="196" t="s">
        <v>2423</v>
      </c>
    </row>
    <row r="236" spans="1:65" s="2" customFormat="1" ht="24.2" customHeight="1">
      <c r="A236" s="34"/>
      <c r="B236" s="35"/>
      <c r="C236" s="185" t="s">
        <v>1043</v>
      </c>
      <c r="D236" s="185" t="s">
        <v>224</v>
      </c>
      <c r="E236" s="186" t="s">
        <v>2424</v>
      </c>
      <c r="F236" s="187" t="s">
        <v>2425</v>
      </c>
      <c r="G236" s="188" t="s">
        <v>321</v>
      </c>
      <c r="H236" s="189">
        <v>9</v>
      </c>
      <c r="I236" s="190"/>
      <c r="J236" s="191">
        <f t="shared" si="30"/>
        <v>0</v>
      </c>
      <c r="K236" s="187" t="s">
        <v>2101</v>
      </c>
      <c r="L236" s="39"/>
      <c r="M236" s="192" t="s">
        <v>1</v>
      </c>
      <c r="N236" s="193" t="s">
        <v>43</v>
      </c>
      <c r="O236" s="71"/>
      <c r="P236" s="194">
        <f t="shared" si="31"/>
        <v>0</v>
      </c>
      <c r="Q236" s="194">
        <v>0</v>
      </c>
      <c r="R236" s="194">
        <f t="shared" si="32"/>
        <v>0</v>
      </c>
      <c r="S236" s="194">
        <v>0</v>
      </c>
      <c r="T236" s="195">
        <f t="shared" si="3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6" t="s">
        <v>318</v>
      </c>
      <c r="AT236" s="196" t="s">
        <v>224</v>
      </c>
      <c r="AU236" s="196" t="s">
        <v>85</v>
      </c>
      <c r="AY236" s="17" t="s">
        <v>223</v>
      </c>
      <c r="BE236" s="197">
        <f t="shared" si="34"/>
        <v>0</v>
      </c>
      <c r="BF236" s="197">
        <f t="shared" si="35"/>
        <v>0</v>
      </c>
      <c r="BG236" s="197">
        <f t="shared" si="36"/>
        <v>0</v>
      </c>
      <c r="BH236" s="197">
        <f t="shared" si="37"/>
        <v>0</v>
      </c>
      <c r="BI236" s="197">
        <f t="shared" si="38"/>
        <v>0</v>
      </c>
      <c r="BJ236" s="17" t="s">
        <v>85</v>
      </c>
      <c r="BK236" s="197">
        <f t="shared" si="39"/>
        <v>0</v>
      </c>
      <c r="BL236" s="17" t="s">
        <v>318</v>
      </c>
      <c r="BM236" s="196" t="s">
        <v>2426</v>
      </c>
    </row>
    <row r="237" spans="1:65" s="2" customFormat="1" ht="21.75" customHeight="1">
      <c r="A237" s="34"/>
      <c r="B237" s="35"/>
      <c r="C237" s="185" t="s">
        <v>1050</v>
      </c>
      <c r="D237" s="185" t="s">
        <v>224</v>
      </c>
      <c r="E237" s="186" t="s">
        <v>2427</v>
      </c>
      <c r="F237" s="187" t="s">
        <v>2428</v>
      </c>
      <c r="G237" s="188" t="s">
        <v>321</v>
      </c>
      <c r="H237" s="189">
        <v>13</v>
      </c>
      <c r="I237" s="190"/>
      <c r="J237" s="191">
        <f t="shared" si="30"/>
        <v>0</v>
      </c>
      <c r="K237" s="187" t="s">
        <v>2101</v>
      </c>
      <c r="L237" s="39"/>
      <c r="M237" s="192" t="s">
        <v>1</v>
      </c>
      <c r="N237" s="193" t="s">
        <v>43</v>
      </c>
      <c r="O237" s="71"/>
      <c r="P237" s="194">
        <f t="shared" si="31"/>
        <v>0</v>
      </c>
      <c r="Q237" s="194">
        <v>0</v>
      </c>
      <c r="R237" s="194">
        <f t="shared" si="32"/>
        <v>0</v>
      </c>
      <c r="S237" s="194">
        <v>0</v>
      </c>
      <c r="T237" s="195">
        <f t="shared" si="3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318</v>
      </c>
      <c r="AT237" s="196" t="s">
        <v>224</v>
      </c>
      <c r="AU237" s="196" t="s">
        <v>85</v>
      </c>
      <c r="AY237" s="17" t="s">
        <v>223</v>
      </c>
      <c r="BE237" s="197">
        <f t="shared" si="34"/>
        <v>0</v>
      </c>
      <c r="BF237" s="197">
        <f t="shared" si="35"/>
        <v>0</v>
      </c>
      <c r="BG237" s="197">
        <f t="shared" si="36"/>
        <v>0</v>
      </c>
      <c r="BH237" s="197">
        <f t="shared" si="37"/>
        <v>0</v>
      </c>
      <c r="BI237" s="197">
        <f t="shared" si="38"/>
        <v>0</v>
      </c>
      <c r="BJ237" s="17" t="s">
        <v>85</v>
      </c>
      <c r="BK237" s="197">
        <f t="shared" si="39"/>
        <v>0</v>
      </c>
      <c r="BL237" s="17" t="s">
        <v>318</v>
      </c>
      <c r="BM237" s="196" t="s">
        <v>2429</v>
      </c>
    </row>
    <row r="238" spans="1:65" s="2" customFormat="1" ht="37.9" customHeight="1">
      <c r="A238" s="34"/>
      <c r="B238" s="35"/>
      <c r="C238" s="231" t="s">
        <v>1054</v>
      </c>
      <c r="D238" s="231" t="s">
        <v>268</v>
      </c>
      <c r="E238" s="232" t="s">
        <v>2430</v>
      </c>
      <c r="F238" s="233" t="s">
        <v>2431</v>
      </c>
      <c r="G238" s="234" t="s">
        <v>321</v>
      </c>
      <c r="H238" s="235">
        <v>13</v>
      </c>
      <c r="I238" s="236"/>
      <c r="J238" s="237">
        <f t="shared" si="30"/>
        <v>0</v>
      </c>
      <c r="K238" s="233" t="s">
        <v>2101</v>
      </c>
      <c r="L238" s="238"/>
      <c r="M238" s="239" t="s">
        <v>1</v>
      </c>
      <c r="N238" s="240" t="s">
        <v>43</v>
      </c>
      <c r="O238" s="71"/>
      <c r="P238" s="194">
        <f t="shared" si="31"/>
        <v>0</v>
      </c>
      <c r="Q238" s="194">
        <v>0</v>
      </c>
      <c r="R238" s="194">
        <f t="shared" si="32"/>
        <v>0</v>
      </c>
      <c r="S238" s="194">
        <v>0</v>
      </c>
      <c r="T238" s="195">
        <f t="shared" si="3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6" t="s">
        <v>482</v>
      </c>
      <c r="AT238" s="196" t="s">
        <v>268</v>
      </c>
      <c r="AU238" s="196" t="s">
        <v>85</v>
      </c>
      <c r="AY238" s="17" t="s">
        <v>223</v>
      </c>
      <c r="BE238" s="197">
        <f t="shared" si="34"/>
        <v>0</v>
      </c>
      <c r="BF238" s="197">
        <f t="shared" si="35"/>
        <v>0</v>
      </c>
      <c r="BG238" s="197">
        <f t="shared" si="36"/>
        <v>0</v>
      </c>
      <c r="BH238" s="197">
        <f t="shared" si="37"/>
        <v>0</v>
      </c>
      <c r="BI238" s="197">
        <f t="shared" si="38"/>
        <v>0</v>
      </c>
      <c r="BJ238" s="17" t="s">
        <v>85</v>
      </c>
      <c r="BK238" s="197">
        <f t="shared" si="39"/>
        <v>0</v>
      </c>
      <c r="BL238" s="17" t="s">
        <v>318</v>
      </c>
      <c r="BM238" s="196" t="s">
        <v>2432</v>
      </c>
    </row>
    <row r="239" spans="1:65" s="2" customFormat="1" ht="33" customHeight="1">
      <c r="A239" s="34"/>
      <c r="B239" s="35"/>
      <c r="C239" s="231" t="s">
        <v>1058</v>
      </c>
      <c r="D239" s="231" t="s">
        <v>268</v>
      </c>
      <c r="E239" s="232" t="s">
        <v>2433</v>
      </c>
      <c r="F239" s="233" t="s">
        <v>2434</v>
      </c>
      <c r="G239" s="234" t="s">
        <v>321</v>
      </c>
      <c r="H239" s="235">
        <v>49</v>
      </c>
      <c r="I239" s="236"/>
      <c r="J239" s="237">
        <f t="shared" si="30"/>
        <v>0</v>
      </c>
      <c r="K239" s="233" t="s">
        <v>2101</v>
      </c>
      <c r="L239" s="238"/>
      <c r="M239" s="239" t="s">
        <v>1</v>
      </c>
      <c r="N239" s="240" t="s">
        <v>43</v>
      </c>
      <c r="O239" s="71"/>
      <c r="P239" s="194">
        <f t="shared" si="31"/>
        <v>0</v>
      </c>
      <c r="Q239" s="194">
        <v>0</v>
      </c>
      <c r="R239" s="194">
        <f t="shared" si="32"/>
        <v>0</v>
      </c>
      <c r="S239" s="194">
        <v>0</v>
      </c>
      <c r="T239" s="195">
        <f t="shared" si="3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6" t="s">
        <v>482</v>
      </c>
      <c r="AT239" s="196" t="s">
        <v>268</v>
      </c>
      <c r="AU239" s="196" t="s">
        <v>85</v>
      </c>
      <c r="AY239" s="17" t="s">
        <v>223</v>
      </c>
      <c r="BE239" s="197">
        <f t="shared" si="34"/>
        <v>0</v>
      </c>
      <c r="BF239" s="197">
        <f t="shared" si="35"/>
        <v>0</v>
      </c>
      <c r="BG239" s="197">
        <f t="shared" si="36"/>
        <v>0</v>
      </c>
      <c r="BH239" s="197">
        <f t="shared" si="37"/>
        <v>0</v>
      </c>
      <c r="BI239" s="197">
        <f t="shared" si="38"/>
        <v>0</v>
      </c>
      <c r="BJ239" s="17" t="s">
        <v>85</v>
      </c>
      <c r="BK239" s="197">
        <f t="shared" si="39"/>
        <v>0</v>
      </c>
      <c r="BL239" s="17" t="s">
        <v>318</v>
      </c>
      <c r="BM239" s="196" t="s">
        <v>2435</v>
      </c>
    </row>
    <row r="240" spans="1:65" s="2" customFormat="1" ht="33" customHeight="1">
      <c r="A240" s="34"/>
      <c r="B240" s="35"/>
      <c r="C240" s="231" t="s">
        <v>1062</v>
      </c>
      <c r="D240" s="231" t="s">
        <v>268</v>
      </c>
      <c r="E240" s="232" t="s">
        <v>2436</v>
      </c>
      <c r="F240" s="233" t="s">
        <v>2437</v>
      </c>
      <c r="G240" s="234" t="s">
        <v>321</v>
      </c>
      <c r="H240" s="235">
        <v>12</v>
      </c>
      <c r="I240" s="236"/>
      <c r="J240" s="237">
        <f t="shared" si="30"/>
        <v>0</v>
      </c>
      <c r="K240" s="233" t="s">
        <v>2101</v>
      </c>
      <c r="L240" s="238"/>
      <c r="M240" s="239" t="s">
        <v>1</v>
      </c>
      <c r="N240" s="240" t="s">
        <v>43</v>
      </c>
      <c r="O240" s="71"/>
      <c r="P240" s="194">
        <f t="shared" si="31"/>
        <v>0</v>
      </c>
      <c r="Q240" s="194">
        <v>0</v>
      </c>
      <c r="R240" s="194">
        <f t="shared" si="32"/>
        <v>0</v>
      </c>
      <c r="S240" s="194">
        <v>0</v>
      </c>
      <c r="T240" s="195">
        <f t="shared" si="3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6" t="s">
        <v>482</v>
      </c>
      <c r="AT240" s="196" t="s">
        <v>268</v>
      </c>
      <c r="AU240" s="196" t="s">
        <v>85</v>
      </c>
      <c r="AY240" s="17" t="s">
        <v>223</v>
      </c>
      <c r="BE240" s="197">
        <f t="shared" si="34"/>
        <v>0</v>
      </c>
      <c r="BF240" s="197">
        <f t="shared" si="35"/>
        <v>0</v>
      </c>
      <c r="BG240" s="197">
        <f t="shared" si="36"/>
        <v>0</v>
      </c>
      <c r="BH240" s="197">
        <f t="shared" si="37"/>
        <v>0</v>
      </c>
      <c r="BI240" s="197">
        <f t="shared" si="38"/>
        <v>0</v>
      </c>
      <c r="BJ240" s="17" t="s">
        <v>85</v>
      </c>
      <c r="BK240" s="197">
        <f t="shared" si="39"/>
        <v>0</v>
      </c>
      <c r="BL240" s="17" t="s">
        <v>318</v>
      </c>
      <c r="BM240" s="196" t="s">
        <v>2438</v>
      </c>
    </row>
    <row r="241" spans="1:65" s="2" customFormat="1" ht="33" customHeight="1">
      <c r="A241" s="34"/>
      <c r="B241" s="35"/>
      <c r="C241" s="231" t="s">
        <v>1066</v>
      </c>
      <c r="D241" s="231" t="s">
        <v>268</v>
      </c>
      <c r="E241" s="232" t="s">
        <v>2439</v>
      </c>
      <c r="F241" s="233" t="s">
        <v>2440</v>
      </c>
      <c r="G241" s="234" t="s">
        <v>321</v>
      </c>
      <c r="H241" s="235">
        <v>9</v>
      </c>
      <c r="I241" s="236"/>
      <c r="J241" s="237">
        <f t="shared" si="30"/>
        <v>0</v>
      </c>
      <c r="K241" s="233" t="s">
        <v>2101</v>
      </c>
      <c r="L241" s="238"/>
      <c r="M241" s="239" t="s">
        <v>1</v>
      </c>
      <c r="N241" s="240" t="s">
        <v>43</v>
      </c>
      <c r="O241" s="71"/>
      <c r="P241" s="194">
        <f t="shared" si="31"/>
        <v>0</v>
      </c>
      <c r="Q241" s="194">
        <v>0</v>
      </c>
      <c r="R241" s="194">
        <f t="shared" si="32"/>
        <v>0</v>
      </c>
      <c r="S241" s="194">
        <v>0</v>
      </c>
      <c r="T241" s="195">
        <f t="shared" si="3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6" t="s">
        <v>482</v>
      </c>
      <c r="AT241" s="196" t="s">
        <v>268</v>
      </c>
      <c r="AU241" s="196" t="s">
        <v>85</v>
      </c>
      <c r="AY241" s="17" t="s">
        <v>223</v>
      </c>
      <c r="BE241" s="197">
        <f t="shared" si="34"/>
        <v>0</v>
      </c>
      <c r="BF241" s="197">
        <f t="shared" si="35"/>
        <v>0</v>
      </c>
      <c r="BG241" s="197">
        <f t="shared" si="36"/>
        <v>0</v>
      </c>
      <c r="BH241" s="197">
        <f t="shared" si="37"/>
        <v>0</v>
      </c>
      <c r="BI241" s="197">
        <f t="shared" si="38"/>
        <v>0</v>
      </c>
      <c r="BJ241" s="17" t="s">
        <v>85</v>
      </c>
      <c r="BK241" s="197">
        <f t="shared" si="39"/>
        <v>0</v>
      </c>
      <c r="BL241" s="17" t="s">
        <v>318</v>
      </c>
      <c r="BM241" s="196" t="s">
        <v>2441</v>
      </c>
    </row>
    <row r="242" spans="1:65" s="2" customFormat="1" ht="33" customHeight="1">
      <c r="A242" s="34"/>
      <c r="B242" s="35"/>
      <c r="C242" s="231" t="s">
        <v>1070</v>
      </c>
      <c r="D242" s="231" t="s">
        <v>268</v>
      </c>
      <c r="E242" s="232" t="s">
        <v>2442</v>
      </c>
      <c r="F242" s="233" t="s">
        <v>2443</v>
      </c>
      <c r="G242" s="234" t="s">
        <v>321</v>
      </c>
      <c r="H242" s="235">
        <v>6</v>
      </c>
      <c r="I242" s="236"/>
      <c r="J242" s="237">
        <f t="shared" si="30"/>
        <v>0</v>
      </c>
      <c r="K242" s="233" t="s">
        <v>2101</v>
      </c>
      <c r="L242" s="238"/>
      <c r="M242" s="239" t="s">
        <v>1</v>
      </c>
      <c r="N242" s="240" t="s">
        <v>43</v>
      </c>
      <c r="O242" s="71"/>
      <c r="P242" s="194">
        <f t="shared" si="31"/>
        <v>0</v>
      </c>
      <c r="Q242" s="194">
        <v>0</v>
      </c>
      <c r="R242" s="194">
        <f t="shared" si="32"/>
        <v>0</v>
      </c>
      <c r="S242" s="194">
        <v>0</v>
      </c>
      <c r="T242" s="195">
        <f t="shared" si="3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6" t="s">
        <v>482</v>
      </c>
      <c r="AT242" s="196" t="s">
        <v>268</v>
      </c>
      <c r="AU242" s="196" t="s">
        <v>85</v>
      </c>
      <c r="AY242" s="17" t="s">
        <v>223</v>
      </c>
      <c r="BE242" s="197">
        <f t="shared" si="34"/>
        <v>0</v>
      </c>
      <c r="BF242" s="197">
        <f t="shared" si="35"/>
        <v>0</v>
      </c>
      <c r="BG242" s="197">
        <f t="shared" si="36"/>
        <v>0</v>
      </c>
      <c r="BH242" s="197">
        <f t="shared" si="37"/>
        <v>0</v>
      </c>
      <c r="BI242" s="197">
        <f t="shared" si="38"/>
        <v>0</v>
      </c>
      <c r="BJ242" s="17" t="s">
        <v>85</v>
      </c>
      <c r="BK242" s="197">
        <f t="shared" si="39"/>
        <v>0</v>
      </c>
      <c r="BL242" s="17" t="s">
        <v>318</v>
      </c>
      <c r="BM242" s="196" t="s">
        <v>2444</v>
      </c>
    </row>
    <row r="243" spans="1:65" s="2" customFormat="1" ht="33" customHeight="1">
      <c r="A243" s="34"/>
      <c r="B243" s="35"/>
      <c r="C243" s="231" t="s">
        <v>1076</v>
      </c>
      <c r="D243" s="231" t="s">
        <v>268</v>
      </c>
      <c r="E243" s="232" t="s">
        <v>2445</v>
      </c>
      <c r="F243" s="233" t="s">
        <v>2446</v>
      </c>
      <c r="G243" s="234" t="s">
        <v>321</v>
      </c>
      <c r="H243" s="235">
        <v>3</v>
      </c>
      <c r="I243" s="236"/>
      <c r="J243" s="237">
        <f t="shared" si="30"/>
        <v>0</v>
      </c>
      <c r="K243" s="233" t="s">
        <v>2101</v>
      </c>
      <c r="L243" s="238"/>
      <c r="M243" s="239" t="s">
        <v>1</v>
      </c>
      <c r="N243" s="240" t="s">
        <v>43</v>
      </c>
      <c r="O243" s="71"/>
      <c r="P243" s="194">
        <f t="shared" si="31"/>
        <v>0</v>
      </c>
      <c r="Q243" s="194">
        <v>0</v>
      </c>
      <c r="R243" s="194">
        <f t="shared" si="32"/>
        <v>0</v>
      </c>
      <c r="S243" s="194">
        <v>0</v>
      </c>
      <c r="T243" s="195">
        <f t="shared" si="3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6" t="s">
        <v>482</v>
      </c>
      <c r="AT243" s="196" t="s">
        <v>268</v>
      </c>
      <c r="AU243" s="196" t="s">
        <v>85</v>
      </c>
      <c r="AY243" s="17" t="s">
        <v>223</v>
      </c>
      <c r="BE243" s="197">
        <f t="shared" si="34"/>
        <v>0</v>
      </c>
      <c r="BF243" s="197">
        <f t="shared" si="35"/>
        <v>0</v>
      </c>
      <c r="BG243" s="197">
        <f t="shared" si="36"/>
        <v>0</v>
      </c>
      <c r="BH243" s="197">
        <f t="shared" si="37"/>
        <v>0</v>
      </c>
      <c r="BI243" s="197">
        <f t="shared" si="38"/>
        <v>0</v>
      </c>
      <c r="BJ243" s="17" t="s">
        <v>85</v>
      </c>
      <c r="BK243" s="197">
        <f t="shared" si="39"/>
        <v>0</v>
      </c>
      <c r="BL243" s="17" t="s">
        <v>318</v>
      </c>
      <c r="BM243" s="196" t="s">
        <v>2447</v>
      </c>
    </row>
    <row r="244" spans="1:65" s="2" customFormat="1" ht="33" customHeight="1">
      <c r="A244" s="34"/>
      <c r="B244" s="35"/>
      <c r="C244" s="185" t="s">
        <v>1082</v>
      </c>
      <c r="D244" s="185" t="s">
        <v>224</v>
      </c>
      <c r="E244" s="186" t="s">
        <v>2448</v>
      </c>
      <c r="F244" s="187" t="s">
        <v>2449</v>
      </c>
      <c r="G244" s="188" t="s">
        <v>321</v>
      </c>
      <c r="H244" s="189">
        <v>1</v>
      </c>
      <c r="I244" s="190"/>
      <c r="J244" s="191">
        <f t="shared" si="30"/>
        <v>0</v>
      </c>
      <c r="K244" s="187" t="s">
        <v>2101</v>
      </c>
      <c r="L244" s="39"/>
      <c r="M244" s="192" t="s">
        <v>1</v>
      </c>
      <c r="N244" s="193" t="s">
        <v>43</v>
      </c>
      <c r="O244" s="71"/>
      <c r="P244" s="194">
        <f t="shared" si="31"/>
        <v>0</v>
      </c>
      <c r="Q244" s="194">
        <v>0</v>
      </c>
      <c r="R244" s="194">
        <f t="shared" si="32"/>
        <v>0</v>
      </c>
      <c r="S244" s="194">
        <v>0</v>
      </c>
      <c r="T244" s="195">
        <f t="shared" si="3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6" t="s">
        <v>318</v>
      </c>
      <c r="AT244" s="196" t="s">
        <v>224</v>
      </c>
      <c r="AU244" s="196" t="s">
        <v>85</v>
      </c>
      <c r="AY244" s="17" t="s">
        <v>223</v>
      </c>
      <c r="BE244" s="197">
        <f t="shared" si="34"/>
        <v>0</v>
      </c>
      <c r="BF244" s="197">
        <f t="shared" si="35"/>
        <v>0</v>
      </c>
      <c r="BG244" s="197">
        <f t="shared" si="36"/>
        <v>0</v>
      </c>
      <c r="BH244" s="197">
        <f t="shared" si="37"/>
        <v>0</v>
      </c>
      <c r="BI244" s="197">
        <f t="shared" si="38"/>
        <v>0</v>
      </c>
      <c r="BJ244" s="17" t="s">
        <v>85</v>
      </c>
      <c r="BK244" s="197">
        <f t="shared" si="39"/>
        <v>0</v>
      </c>
      <c r="BL244" s="17" t="s">
        <v>318</v>
      </c>
      <c r="BM244" s="196" t="s">
        <v>2450</v>
      </c>
    </row>
    <row r="245" spans="1:65" s="2" customFormat="1" ht="37.9" customHeight="1">
      <c r="A245" s="34"/>
      <c r="B245" s="35"/>
      <c r="C245" s="185" t="s">
        <v>1087</v>
      </c>
      <c r="D245" s="185" t="s">
        <v>224</v>
      </c>
      <c r="E245" s="186" t="s">
        <v>2451</v>
      </c>
      <c r="F245" s="187" t="s">
        <v>2452</v>
      </c>
      <c r="G245" s="188" t="s">
        <v>321</v>
      </c>
      <c r="H245" s="189">
        <v>1</v>
      </c>
      <c r="I245" s="190"/>
      <c r="J245" s="191">
        <f t="shared" si="30"/>
        <v>0</v>
      </c>
      <c r="K245" s="187" t="s">
        <v>2101</v>
      </c>
      <c r="L245" s="39"/>
      <c r="M245" s="192" t="s">
        <v>1</v>
      </c>
      <c r="N245" s="193" t="s">
        <v>43</v>
      </c>
      <c r="O245" s="71"/>
      <c r="P245" s="194">
        <f t="shared" si="31"/>
        <v>0</v>
      </c>
      <c r="Q245" s="194">
        <v>0</v>
      </c>
      <c r="R245" s="194">
        <f t="shared" si="32"/>
        <v>0</v>
      </c>
      <c r="S245" s="194">
        <v>0</v>
      </c>
      <c r="T245" s="195">
        <f t="shared" si="3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6" t="s">
        <v>318</v>
      </c>
      <c r="AT245" s="196" t="s">
        <v>224</v>
      </c>
      <c r="AU245" s="196" t="s">
        <v>85</v>
      </c>
      <c r="AY245" s="17" t="s">
        <v>223</v>
      </c>
      <c r="BE245" s="197">
        <f t="shared" si="34"/>
        <v>0</v>
      </c>
      <c r="BF245" s="197">
        <f t="shared" si="35"/>
        <v>0</v>
      </c>
      <c r="BG245" s="197">
        <f t="shared" si="36"/>
        <v>0</v>
      </c>
      <c r="BH245" s="197">
        <f t="shared" si="37"/>
        <v>0</v>
      </c>
      <c r="BI245" s="197">
        <f t="shared" si="38"/>
        <v>0</v>
      </c>
      <c r="BJ245" s="17" t="s">
        <v>85</v>
      </c>
      <c r="BK245" s="197">
        <f t="shared" si="39"/>
        <v>0</v>
      </c>
      <c r="BL245" s="17" t="s">
        <v>318</v>
      </c>
      <c r="BM245" s="196" t="s">
        <v>2453</v>
      </c>
    </row>
    <row r="246" spans="1:65" s="2" customFormat="1" ht="33" customHeight="1">
      <c r="A246" s="34"/>
      <c r="B246" s="35"/>
      <c r="C246" s="185" t="s">
        <v>1093</v>
      </c>
      <c r="D246" s="185" t="s">
        <v>224</v>
      </c>
      <c r="E246" s="186" t="s">
        <v>2454</v>
      </c>
      <c r="F246" s="187" t="s">
        <v>2455</v>
      </c>
      <c r="G246" s="188" t="s">
        <v>321</v>
      </c>
      <c r="H246" s="189">
        <v>2</v>
      </c>
      <c r="I246" s="190"/>
      <c r="J246" s="191">
        <f t="shared" si="30"/>
        <v>0</v>
      </c>
      <c r="K246" s="187" t="s">
        <v>2101</v>
      </c>
      <c r="L246" s="39"/>
      <c r="M246" s="192" t="s">
        <v>1</v>
      </c>
      <c r="N246" s="193" t="s">
        <v>43</v>
      </c>
      <c r="O246" s="71"/>
      <c r="P246" s="194">
        <f t="shared" si="31"/>
        <v>0</v>
      </c>
      <c r="Q246" s="194">
        <v>0</v>
      </c>
      <c r="R246" s="194">
        <f t="shared" si="32"/>
        <v>0</v>
      </c>
      <c r="S246" s="194">
        <v>0</v>
      </c>
      <c r="T246" s="195">
        <f t="shared" si="3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6" t="s">
        <v>318</v>
      </c>
      <c r="AT246" s="196" t="s">
        <v>224</v>
      </c>
      <c r="AU246" s="196" t="s">
        <v>85</v>
      </c>
      <c r="AY246" s="17" t="s">
        <v>223</v>
      </c>
      <c r="BE246" s="197">
        <f t="shared" si="34"/>
        <v>0</v>
      </c>
      <c r="BF246" s="197">
        <f t="shared" si="35"/>
        <v>0</v>
      </c>
      <c r="BG246" s="197">
        <f t="shared" si="36"/>
        <v>0</v>
      </c>
      <c r="BH246" s="197">
        <f t="shared" si="37"/>
        <v>0</v>
      </c>
      <c r="BI246" s="197">
        <f t="shared" si="38"/>
        <v>0</v>
      </c>
      <c r="BJ246" s="17" t="s">
        <v>85</v>
      </c>
      <c r="BK246" s="197">
        <f t="shared" si="39"/>
        <v>0</v>
      </c>
      <c r="BL246" s="17" t="s">
        <v>318</v>
      </c>
      <c r="BM246" s="196" t="s">
        <v>2456</v>
      </c>
    </row>
    <row r="247" spans="1:65" s="2" customFormat="1" ht="24.2" customHeight="1">
      <c r="A247" s="34"/>
      <c r="B247" s="35"/>
      <c r="C247" s="185" t="s">
        <v>1097</v>
      </c>
      <c r="D247" s="185" t="s">
        <v>224</v>
      </c>
      <c r="E247" s="186" t="s">
        <v>2457</v>
      </c>
      <c r="F247" s="187" t="s">
        <v>2458</v>
      </c>
      <c r="G247" s="188" t="s">
        <v>321</v>
      </c>
      <c r="H247" s="189">
        <v>2</v>
      </c>
      <c r="I247" s="190"/>
      <c r="J247" s="191">
        <f t="shared" si="30"/>
        <v>0</v>
      </c>
      <c r="K247" s="187" t="s">
        <v>2101</v>
      </c>
      <c r="L247" s="39"/>
      <c r="M247" s="192" t="s">
        <v>1</v>
      </c>
      <c r="N247" s="193" t="s">
        <v>43</v>
      </c>
      <c r="O247" s="71"/>
      <c r="P247" s="194">
        <f t="shared" si="31"/>
        <v>0</v>
      </c>
      <c r="Q247" s="194">
        <v>0</v>
      </c>
      <c r="R247" s="194">
        <f t="shared" si="32"/>
        <v>0</v>
      </c>
      <c r="S247" s="194">
        <v>0</v>
      </c>
      <c r="T247" s="195">
        <f t="shared" si="3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6" t="s">
        <v>318</v>
      </c>
      <c r="AT247" s="196" t="s">
        <v>224</v>
      </c>
      <c r="AU247" s="196" t="s">
        <v>85</v>
      </c>
      <c r="AY247" s="17" t="s">
        <v>223</v>
      </c>
      <c r="BE247" s="197">
        <f t="shared" si="34"/>
        <v>0</v>
      </c>
      <c r="BF247" s="197">
        <f t="shared" si="35"/>
        <v>0</v>
      </c>
      <c r="BG247" s="197">
        <f t="shared" si="36"/>
        <v>0</v>
      </c>
      <c r="BH247" s="197">
        <f t="shared" si="37"/>
        <v>0</v>
      </c>
      <c r="BI247" s="197">
        <f t="shared" si="38"/>
        <v>0</v>
      </c>
      <c r="BJ247" s="17" t="s">
        <v>85</v>
      </c>
      <c r="BK247" s="197">
        <f t="shared" si="39"/>
        <v>0</v>
      </c>
      <c r="BL247" s="17" t="s">
        <v>318</v>
      </c>
      <c r="BM247" s="196" t="s">
        <v>2459</v>
      </c>
    </row>
    <row r="248" spans="1:65" s="2" customFormat="1" ht="16.5" customHeight="1">
      <c r="A248" s="34"/>
      <c r="B248" s="35"/>
      <c r="C248" s="185" t="s">
        <v>1103</v>
      </c>
      <c r="D248" s="185" t="s">
        <v>224</v>
      </c>
      <c r="E248" s="186" t="s">
        <v>2460</v>
      </c>
      <c r="F248" s="187" t="s">
        <v>2461</v>
      </c>
      <c r="G248" s="188" t="s">
        <v>2462</v>
      </c>
      <c r="H248" s="189">
        <v>100</v>
      </c>
      <c r="I248" s="190"/>
      <c r="J248" s="191">
        <f t="shared" si="30"/>
        <v>0</v>
      </c>
      <c r="K248" s="187" t="s">
        <v>2101</v>
      </c>
      <c r="L248" s="39"/>
      <c r="M248" s="192" t="s">
        <v>1</v>
      </c>
      <c r="N248" s="193" t="s">
        <v>43</v>
      </c>
      <c r="O248" s="71"/>
      <c r="P248" s="194">
        <f t="shared" si="31"/>
        <v>0</v>
      </c>
      <c r="Q248" s="194">
        <v>0</v>
      </c>
      <c r="R248" s="194">
        <f t="shared" si="32"/>
        <v>0</v>
      </c>
      <c r="S248" s="194">
        <v>0</v>
      </c>
      <c r="T248" s="195">
        <f t="shared" si="3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6" t="s">
        <v>318</v>
      </c>
      <c r="AT248" s="196" t="s">
        <v>224</v>
      </c>
      <c r="AU248" s="196" t="s">
        <v>85</v>
      </c>
      <c r="AY248" s="17" t="s">
        <v>223</v>
      </c>
      <c r="BE248" s="197">
        <f t="shared" si="34"/>
        <v>0</v>
      </c>
      <c r="BF248" s="197">
        <f t="shared" si="35"/>
        <v>0</v>
      </c>
      <c r="BG248" s="197">
        <f t="shared" si="36"/>
        <v>0</v>
      </c>
      <c r="BH248" s="197">
        <f t="shared" si="37"/>
        <v>0</v>
      </c>
      <c r="BI248" s="197">
        <f t="shared" si="38"/>
        <v>0</v>
      </c>
      <c r="BJ248" s="17" t="s">
        <v>85</v>
      </c>
      <c r="BK248" s="197">
        <f t="shared" si="39"/>
        <v>0</v>
      </c>
      <c r="BL248" s="17" t="s">
        <v>318</v>
      </c>
      <c r="BM248" s="196" t="s">
        <v>2463</v>
      </c>
    </row>
    <row r="249" spans="1:65" s="2" customFormat="1" ht="24.2" customHeight="1">
      <c r="A249" s="34"/>
      <c r="B249" s="35"/>
      <c r="C249" s="185" t="s">
        <v>1110</v>
      </c>
      <c r="D249" s="185" t="s">
        <v>224</v>
      </c>
      <c r="E249" s="186" t="s">
        <v>2464</v>
      </c>
      <c r="F249" s="187" t="s">
        <v>2465</v>
      </c>
      <c r="G249" s="188" t="s">
        <v>2462</v>
      </c>
      <c r="H249" s="189">
        <v>20</v>
      </c>
      <c r="I249" s="190"/>
      <c r="J249" s="191">
        <f t="shared" si="30"/>
        <v>0</v>
      </c>
      <c r="K249" s="187" t="s">
        <v>2101</v>
      </c>
      <c r="L249" s="39"/>
      <c r="M249" s="192" t="s">
        <v>1</v>
      </c>
      <c r="N249" s="193" t="s">
        <v>43</v>
      </c>
      <c r="O249" s="71"/>
      <c r="P249" s="194">
        <f t="shared" si="31"/>
        <v>0</v>
      </c>
      <c r="Q249" s="194">
        <v>0</v>
      </c>
      <c r="R249" s="194">
        <f t="shared" si="32"/>
        <v>0</v>
      </c>
      <c r="S249" s="194">
        <v>0</v>
      </c>
      <c r="T249" s="195">
        <f t="shared" si="33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6" t="s">
        <v>318</v>
      </c>
      <c r="AT249" s="196" t="s">
        <v>224</v>
      </c>
      <c r="AU249" s="196" t="s">
        <v>85</v>
      </c>
      <c r="AY249" s="17" t="s">
        <v>223</v>
      </c>
      <c r="BE249" s="197">
        <f t="shared" si="34"/>
        <v>0</v>
      </c>
      <c r="BF249" s="197">
        <f t="shared" si="35"/>
        <v>0</v>
      </c>
      <c r="BG249" s="197">
        <f t="shared" si="36"/>
        <v>0</v>
      </c>
      <c r="BH249" s="197">
        <f t="shared" si="37"/>
        <v>0</v>
      </c>
      <c r="BI249" s="197">
        <f t="shared" si="38"/>
        <v>0</v>
      </c>
      <c r="BJ249" s="17" t="s">
        <v>85</v>
      </c>
      <c r="BK249" s="197">
        <f t="shared" si="39"/>
        <v>0</v>
      </c>
      <c r="BL249" s="17" t="s">
        <v>318</v>
      </c>
      <c r="BM249" s="196" t="s">
        <v>2466</v>
      </c>
    </row>
    <row r="250" spans="1:65" s="11" customFormat="1" ht="25.9" customHeight="1">
      <c r="B250" s="171"/>
      <c r="C250" s="172"/>
      <c r="D250" s="173" t="s">
        <v>77</v>
      </c>
      <c r="E250" s="174" t="s">
        <v>2467</v>
      </c>
      <c r="F250" s="174" t="s">
        <v>2468</v>
      </c>
      <c r="G250" s="172"/>
      <c r="H250" s="172"/>
      <c r="I250" s="175"/>
      <c r="J250" s="176">
        <f>BK250</f>
        <v>0</v>
      </c>
      <c r="K250" s="172"/>
      <c r="L250" s="177"/>
      <c r="M250" s="178"/>
      <c r="N250" s="179"/>
      <c r="O250" s="179"/>
      <c r="P250" s="180">
        <f>SUM(P251:P261)</f>
        <v>0</v>
      </c>
      <c r="Q250" s="179"/>
      <c r="R250" s="180">
        <f>SUM(R251:R261)</f>
        <v>5.8200000000000005E-3</v>
      </c>
      <c r="S250" s="179"/>
      <c r="T250" s="181">
        <f>SUM(T251:T261)</f>
        <v>1.2E-2</v>
      </c>
      <c r="AR250" s="182" t="s">
        <v>95</v>
      </c>
      <c r="AT250" s="183" t="s">
        <v>77</v>
      </c>
      <c r="AU250" s="183" t="s">
        <v>78</v>
      </c>
      <c r="AY250" s="182" t="s">
        <v>223</v>
      </c>
      <c r="BK250" s="184">
        <f>SUM(BK251:BK261)</f>
        <v>0</v>
      </c>
    </row>
    <row r="251" spans="1:65" s="2" customFormat="1" ht="24.2" customHeight="1">
      <c r="A251" s="34"/>
      <c r="B251" s="35"/>
      <c r="C251" s="185" t="s">
        <v>1115</v>
      </c>
      <c r="D251" s="185" t="s">
        <v>224</v>
      </c>
      <c r="E251" s="186" t="s">
        <v>2469</v>
      </c>
      <c r="F251" s="187" t="s">
        <v>2470</v>
      </c>
      <c r="G251" s="188" t="s">
        <v>2471</v>
      </c>
      <c r="H251" s="189">
        <v>0.15</v>
      </c>
      <c r="I251" s="190"/>
      <c r="J251" s="191">
        <f t="shared" ref="J251:J261" si="40">ROUND(I251*H251,2)</f>
        <v>0</v>
      </c>
      <c r="K251" s="187" t="s">
        <v>2472</v>
      </c>
      <c r="L251" s="39"/>
      <c r="M251" s="192" t="s">
        <v>1</v>
      </c>
      <c r="N251" s="193" t="s">
        <v>43</v>
      </c>
      <c r="O251" s="71"/>
      <c r="P251" s="194">
        <f t="shared" ref="P251:P261" si="41">O251*H251</f>
        <v>0</v>
      </c>
      <c r="Q251" s="194">
        <v>8.8000000000000005E-3</v>
      </c>
      <c r="R251" s="194">
        <f t="shared" ref="R251:R261" si="42">Q251*H251</f>
        <v>1.32E-3</v>
      </c>
      <c r="S251" s="194">
        <v>0</v>
      </c>
      <c r="T251" s="195">
        <f t="shared" ref="T251:T261" si="43"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6" t="s">
        <v>716</v>
      </c>
      <c r="AT251" s="196" t="s">
        <v>224</v>
      </c>
      <c r="AU251" s="196" t="s">
        <v>85</v>
      </c>
      <c r="AY251" s="17" t="s">
        <v>223</v>
      </c>
      <c r="BE251" s="197">
        <f t="shared" ref="BE251:BE261" si="44">IF(N251="základní",J251,0)</f>
        <v>0</v>
      </c>
      <c r="BF251" s="197">
        <f t="shared" ref="BF251:BF261" si="45">IF(N251="snížená",J251,0)</f>
        <v>0</v>
      </c>
      <c r="BG251" s="197">
        <f t="shared" ref="BG251:BG261" si="46">IF(N251="zákl. přenesená",J251,0)</f>
        <v>0</v>
      </c>
      <c r="BH251" s="197">
        <f t="shared" ref="BH251:BH261" si="47">IF(N251="sníž. přenesená",J251,0)</f>
        <v>0</v>
      </c>
      <c r="BI251" s="197">
        <f t="shared" ref="BI251:BI261" si="48">IF(N251="nulová",J251,0)</f>
        <v>0</v>
      </c>
      <c r="BJ251" s="17" t="s">
        <v>85</v>
      </c>
      <c r="BK251" s="197">
        <f t="shared" ref="BK251:BK261" si="49">ROUND(I251*H251,2)</f>
        <v>0</v>
      </c>
      <c r="BL251" s="17" t="s">
        <v>716</v>
      </c>
      <c r="BM251" s="196" t="s">
        <v>2473</v>
      </c>
    </row>
    <row r="252" spans="1:65" s="2" customFormat="1" ht="24.2" customHeight="1">
      <c r="A252" s="34"/>
      <c r="B252" s="35"/>
      <c r="C252" s="185" t="s">
        <v>1121</v>
      </c>
      <c r="D252" s="185" t="s">
        <v>224</v>
      </c>
      <c r="E252" s="186" t="s">
        <v>2474</v>
      </c>
      <c r="F252" s="187" t="s">
        <v>2475</v>
      </c>
      <c r="G252" s="188" t="s">
        <v>142</v>
      </c>
      <c r="H252" s="189">
        <v>1030</v>
      </c>
      <c r="I252" s="190"/>
      <c r="J252" s="191">
        <f t="shared" si="40"/>
        <v>0</v>
      </c>
      <c r="K252" s="187" t="s">
        <v>2476</v>
      </c>
      <c r="L252" s="39"/>
      <c r="M252" s="192" t="s">
        <v>1</v>
      </c>
      <c r="N252" s="193" t="s">
        <v>43</v>
      </c>
      <c r="O252" s="71"/>
      <c r="P252" s="194">
        <f t="shared" si="41"/>
        <v>0</v>
      </c>
      <c r="Q252" s="194">
        <v>0</v>
      </c>
      <c r="R252" s="194">
        <f t="shared" si="42"/>
        <v>0</v>
      </c>
      <c r="S252" s="194">
        <v>0</v>
      </c>
      <c r="T252" s="195">
        <f t="shared" si="43"/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6" t="s">
        <v>716</v>
      </c>
      <c r="AT252" s="196" t="s">
        <v>224</v>
      </c>
      <c r="AU252" s="196" t="s">
        <v>85</v>
      </c>
      <c r="AY252" s="17" t="s">
        <v>223</v>
      </c>
      <c r="BE252" s="197">
        <f t="shared" si="44"/>
        <v>0</v>
      </c>
      <c r="BF252" s="197">
        <f t="shared" si="45"/>
        <v>0</v>
      </c>
      <c r="BG252" s="197">
        <f t="shared" si="46"/>
        <v>0</v>
      </c>
      <c r="BH252" s="197">
        <f t="shared" si="47"/>
        <v>0</v>
      </c>
      <c r="BI252" s="197">
        <f t="shared" si="48"/>
        <v>0</v>
      </c>
      <c r="BJ252" s="17" t="s">
        <v>85</v>
      </c>
      <c r="BK252" s="197">
        <f t="shared" si="49"/>
        <v>0</v>
      </c>
      <c r="BL252" s="17" t="s">
        <v>716</v>
      </c>
      <c r="BM252" s="196" t="s">
        <v>2477</v>
      </c>
    </row>
    <row r="253" spans="1:65" s="2" customFormat="1" ht="24.2" customHeight="1">
      <c r="A253" s="34"/>
      <c r="B253" s="35"/>
      <c r="C253" s="185" t="s">
        <v>1126</v>
      </c>
      <c r="D253" s="185" t="s">
        <v>224</v>
      </c>
      <c r="E253" s="186" t="s">
        <v>2478</v>
      </c>
      <c r="F253" s="187" t="s">
        <v>2479</v>
      </c>
      <c r="G253" s="188" t="s">
        <v>321</v>
      </c>
      <c r="H253" s="189">
        <v>2</v>
      </c>
      <c r="I253" s="190"/>
      <c r="J253" s="191">
        <f t="shared" si="40"/>
        <v>0</v>
      </c>
      <c r="K253" s="187" t="s">
        <v>2476</v>
      </c>
      <c r="L253" s="39"/>
      <c r="M253" s="192" t="s">
        <v>1</v>
      </c>
      <c r="N253" s="193" t="s">
        <v>43</v>
      </c>
      <c r="O253" s="71"/>
      <c r="P253" s="194">
        <f t="shared" si="41"/>
        <v>0</v>
      </c>
      <c r="Q253" s="194">
        <v>0</v>
      </c>
      <c r="R253" s="194">
        <f t="shared" si="42"/>
        <v>0</v>
      </c>
      <c r="S253" s="194">
        <v>0</v>
      </c>
      <c r="T253" s="195">
        <f t="shared" si="4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6" t="s">
        <v>716</v>
      </c>
      <c r="AT253" s="196" t="s">
        <v>224</v>
      </c>
      <c r="AU253" s="196" t="s">
        <v>85</v>
      </c>
      <c r="AY253" s="17" t="s">
        <v>223</v>
      </c>
      <c r="BE253" s="197">
        <f t="shared" si="44"/>
        <v>0</v>
      </c>
      <c r="BF253" s="197">
        <f t="shared" si="45"/>
        <v>0</v>
      </c>
      <c r="BG253" s="197">
        <f t="shared" si="46"/>
        <v>0</v>
      </c>
      <c r="BH253" s="197">
        <f t="shared" si="47"/>
        <v>0</v>
      </c>
      <c r="BI253" s="197">
        <f t="shared" si="48"/>
        <v>0</v>
      </c>
      <c r="BJ253" s="17" t="s">
        <v>85</v>
      </c>
      <c r="BK253" s="197">
        <f t="shared" si="49"/>
        <v>0</v>
      </c>
      <c r="BL253" s="17" t="s">
        <v>716</v>
      </c>
      <c r="BM253" s="196" t="s">
        <v>2480</v>
      </c>
    </row>
    <row r="254" spans="1:65" s="2" customFormat="1" ht="24.2" customHeight="1">
      <c r="A254" s="34"/>
      <c r="B254" s="35"/>
      <c r="C254" s="185" t="s">
        <v>1132</v>
      </c>
      <c r="D254" s="185" t="s">
        <v>224</v>
      </c>
      <c r="E254" s="186" t="s">
        <v>2481</v>
      </c>
      <c r="F254" s="187" t="s">
        <v>2482</v>
      </c>
      <c r="G254" s="188" t="s">
        <v>321</v>
      </c>
      <c r="H254" s="189">
        <v>3</v>
      </c>
      <c r="I254" s="190"/>
      <c r="J254" s="191">
        <f t="shared" si="40"/>
        <v>0</v>
      </c>
      <c r="K254" s="187" t="s">
        <v>2476</v>
      </c>
      <c r="L254" s="39"/>
      <c r="M254" s="192" t="s">
        <v>1</v>
      </c>
      <c r="N254" s="193" t="s">
        <v>43</v>
      </c>
      <c r="O254" s="71"/>
      <c r="P254" s="194">
        <f t="shared" si="41"/>
        <v>0</v>
      </c>
      <c r="Q254" s="194">
        <v>0</v>
      </c>
      <c r="R254" s="194">
        <f t="shared" si="42"/>
        <v>0</v>
      </c>
      <c r="S254" s="194">
        <v>0</v>
      </c>
      <c r="T254" s="195">
        <f t="shared" si="4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6" t="s">
        <v>716</v>
      </c>
      <c r="AT254" s="196" t="s">
        <v>224</v>
      </c>
      <c r="AU254" s="196" t="s">
        <v>85</v>
      </c>
      <c r="AY254" s="17" t="s">
        <v>223</v>
      </c>
      <c r="BE254" s="197">
        <f t="shared" si="44"/>
        <v>0</v>
      </c>
      <c r="BF254" s="197">
        <f t="shared" si="45"/>
        <v>0</v>
      </c>
      <c r="BG254" s="197">
        <f t="shared" si="46"/>
        <v>0</v>
      </c>
      <c r="BH254" s="197">
        <f t="shared" si="47"/>
        <v>0</v>
      </c>
      <c r="BI254" s="197">
        <f t="shared" si="48"/>
        <v>0</v>
      </c>
      <c r="BJ254" s="17" t="s">
        <v>85</v>
      </c>
      <c r="BK254" s="197">
        <f t="shared" si="49"/>
        <v>0</v>
      </c>
      <c r="BL254" s="17" t="s">
        <v>716</v>
      </c>
      <c r="BM254" s="196" t="s">
        <v>2483</v>
      </c>
    </row>
    <row r="255" spans="1:65" s="2" customFormat="1" ht="24.2" customHeight="1">
      <c r="A255" s="34"/>
      <c r="B255" s="35"/>
      <c r="C255" s="185" t="s">
        <v>1136</v>
      </c>
      <c r="D255" s="185" t="s">
        <v>224</v>
      </c>
      <c r="E255" s="186" t="s">
        <v>2484</v>
      </c>
      <c r="F255" s="187" t="s">
        <v>2485</v>
      </c>
      <c r="G255" s="188" t="s">
        <v>321</v>
      </c>
      <c r="H255" s="189">
        <v>70</v>
      </c>
      <c r="I255" s="190"/>
      <c r="J255" s="191">
        <f t="shared" si="40"/>
        <v>0</v>
      </c>
      <c r="K255" s="187" t="s">
        <v>2476</v>
      </c>
      <c r="L255" s="39"/>
      <c r="M255" s="192" t="s">
        <v>1</v>
      </c>
      <c r="N255" s="193" t="s">
        <v>43</v>
      </c>
      <c r="O255" s="71"/>
      <c r="P255" s="194">
        <f t="shared" si="41"/>
        <v>0</v>
      </c>
      <c r="Q255" s="194">
        <v>0</v>
      </c>
      <c r="R255" s="194">
        <f t="shared" si="42"/>
        <v>0</v>
      </c>
      <c r="S255" s="194">
        <v>0</v>
      </c>
      <c r="T255" s="195">
        <f t="shared" si="43"/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6" t="s">
        <v>716</v>
      </c>
      <c r="AT255" s="196" t="s">
        <v>224</v>
      </c>
      <c r="AU255" s="196" t="s">
        <v>85</v>
      </c>
      <c r="AY255" s="17" t="s">
        <v>223</v>
      </c>
      <c r="BE255" s="197">
        <f t="shared" si="44"/>
        <v>0</v>
      </c>
      <c r="BF255" s="197">
        <f t="shared" si="45"/>
        <v>0</v>
      </c>
      <c r="BG255" s="197">
        <f t="shared" si="46"/>
        <v>0</v>
      </c>
      <c r="BH255" s="197">
        <f t="shared" si="47"/>
        <v>0</v>
      </c>
      <c r="BI255" s="197">
        <f t="shared" si="48"/>
        <v>0</v>
      </c>
      <c r="BJ255" s="17" t="s">
        <v>85</v>
      </c>
      <c r="BK255" s="197">
        <f t="shared" si="49"/>
        <v>0</v>
      </c>
      <c r="BL255" s="17" t="s">
        <v>716</v>
      </c>
      <c r="BM255" s="196" t="s">
        <v>2486</v>
      </c>
    </row>
    <row r="256" spans="1:65" s="2" customFormat="1" ht="24.2" customHeight="1">
      <c r="A256" s="34"/>
      <c r="B256" s="35"/>
      <c r="C256" s="185" t="s">
        <v>1140</v>
      </c>
      <c r="D256" s="185" t="s">
        <v>224</v>
      </c>
      <c r="E256" s="186" t="s">
        <v>2487</v>
      </c>
      <c r="F256" s="187" t="s">
        <v>2488</v>
      </c>
      <c r="G256" s="188" t="s">
        <v>142</v>
      </c>
      <c r="H256" s="189">
        <v>150</v>
      </c>
      <c r="I256" s="190"/>
      <c r="J256" s="191">
        <f t="shared" si="40"/>
        <v>0</v>
      </c>
      <c r="K256" s="187" t="s">
        <v>2476</v>
      </c>
      <c r="L256" s="39"/>
      <c r="M256" s="192" t="s">
        <v>1</v>
      </c>
      <c r="N256" s="193" t="s">
        <v>43</v>
      </c>
      <c r="O256" s="71"/>
      <c r="P256" s="194">
        <f t="shared" si="41"/>
        <v>0</v>
      </c>
      <c r="Q256" s="194">
        <v>0</v>
      </c>
      <c r="R256" s="194">
        <f t="shared" si="42"/>
        <v>0</v>
      </c>
      <c r="S256" s="194">
        <v>0</v>
      </c>
      <c r="T256" s="195">
        <f t="shared" si="4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6" t="s">
        <v>716</v>
      </c>
      <c r="AT256" s="196" t="s">
        <v>224</v>
      </c>
      <c r="AU256" s="196" t="s">
        <v>85</v>
      </c>
      <c r="AY256" s="17" t="s">
        <v>223</v>
      </c>
      <c r="BE256" s="197">
        <f t="shared" si="44"/>
        <v>0</v>
      </c>
      <c r="BF256" s="197">
        <f t="shared" si="45"/>
        <v>0</v>
      </c>
      <c r="BG256" s="197">
        <f t="shared" si="46"/>
        <v>0</v>
      </c>
      <c r="BH256" s="197">
        <f t="shared" si="47"/>
        <v>0</v>
      </c>
      <c r="BI256" s="197">
        <f t="shared" si="48"/>
        <v>0</v>
      </c>
      <c r="BJ256" s="17" t="s">
        <v>85</v>
      </c>
      <c r="BK256" s="197">
        <f t="shared" si="49"/>
        <v>0</v>
      </c>
      <c r="BL256" s="17" t="s">
        <v>716</v>
      </c>
      <c r="BM256" s="196" t="s">
        <v>2489</v>
      </c>
    </row>
    <row r="257" spans="1:65" s="2" customFormat="1" ht="16.5" customHeight="1">
      <c r="A257" s="34"/>
      <c r="B257" s="35"/>
      <c r="C257" s="185" t="s">
        <v>1144</v>
      </c>
      <c r="D257" s="185" t="s">
        <v>224</v>
      </c>
      <c r="E257" s="186" t="s">
        <v>2490</v>
      </c>
      <c r="F257" s="187" t="s">
        <v>2491</v>
      </c>
      <c r="G257" s="188" t="s">
        <v>146</v>
      </c>
      <c r="H257" s="189">
        <v>150</v>
      </c>
      <c r="I257" s="190"/>
      <c r="J257" s="191">
        <f t="shared" si="40"/>
        <v>0</v>
      </c>
      <c r="K257" s="187" t="s">
        <v>2472</v>
      </c>
      <c r="L257" s="39"/>
      <c r="M257" s="192" t="s">
        <v>1</v>
      </c>
      <c r="N257" s="193" t="s">
        <v>43</v>
      </c>
      <c r="O257" s="71"/>
      <c r="P257" s="194">
        <f t="shared" si="41"/>
        <v>0</v>
      </c>
      <c r="Q257" s="194">
        <v>3.0000000000000001E-5</v>
      </c>
      <c r="R257" s="194">
        <f t="shared" si="42"/>
        <v>4.5000000000000005E-3</v>
      </c>
      <c r="S257" s="194">
        <v>0</v>
      </c>
      <c r="T257" s="195">
        <f t="shared" si="4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6" t="s">
        <v>716</v>
      </c>
      <c r="AT257" s="196" t="s">
        <v>224</v>
      </c>
      <c r="AU257" s="196" t="s">
        <v>85</v>
      </c>
      <c r="AY257" s="17" t="s">
        <v>223</v>
      </c>
      <c r="BE257" s="197">
        <f t="shared" si="44"/>
        <v>0</v>
      </c>
      <c r="BF257" s="197">
        <f t="shared" si="45"/>
        <v>0</v>
      </c>
      <c r="BG257" s="197">
        <f t="shared" si="46"/>
        <v>0</v>
      </c>
      <c r="BH257" s="197">
        <f t="shared" si="47"/>
        <v>0</v>
      </c>
      <c r="BI257" s="197">
        <f t="shared" si="48"/>
        <v>0</v>
      </c>
      <c r="BJ257" s="17" t="s">
        <v>85</v>
      </c>
      <c r="BK257" s="197">
        <f t="shared" si="49"/>
        <v>0</v>
      </c>
      <c r="BL257" s="17" t="s">
        <v>716</v>
      </c>
      <c r="BM257" s="196" t="s">
        <v>2492</v>
      </c>
    </row>
    <row r="258" spans="1:65" s="2" customFormat="1" ht="21.75" customHeight="1">
      <c r="A258" s="34"/>
      <c r="B258" s="35"/>
      <c r="C258" s="185" t="s">
        <v>1148</v>
      </c>
      <c r="D258" s="185" t="s">
        <v>224</v>
      </c>
      <c r="E258" s="186" t="s">
        <v>2493</v>
      </c>
      <c r="F258" s="187" t="s">
        <v>2494</v>
      </c>
      <c r="G258" s="188" t="s">
        <v>146</v>
      </c>
      <c r="H258" s="189">
        <v>150</v>
      </c>
      <c r="I258" s="190"/>
      <c r="J258" s="191">
        <f t="shared" si="40"/>
        <v>0</v>
      </c>
      <c r="K258" s="187" t="s">
        <v>2476</v>
      </c>
      <c r="L258" s="39"/>
      <c r="M258" s="192" t="s">
        <v>1</v>
      </c>
      <c r="N258" s="193" t="s">
        <v>43</v>
      </c>
      <c r="O258" s="71"/>
      <c r="P258" s="194">
        <f t="shared" si="41"/>
        <v>0</v>
      </c>
      <c r="Q258" s="194">
        <v>0</v>
      </c>
      <c r="R258" s="194">
        <f t="shared" si="42"/>
        <v>0</v>
      </c>
      <c r="S258" s="194">
        <v>0</v>
      </c>
      <c r="T258" s="195">
        <f t="shared" si="4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6" t="s">
        <v>716</v>
      </c>
      <c r="AT258" s="196" t="s">
        <v>224</v>
      </c>
      <c r="AU258" s="196" t="s">
        <v>85</v>
      </c>
      <c r="AY258" s="17" t="s">
        <v>223</v>
      </c>
      <c r="BE258" s="197">
        <f t="shared" si="44"/>
        <v>0</v>
      </c>
      <c r="BF258" s="197">
        <f t="shared" si="45"/>
        <v>0</v>
      </c>
      <c r="BG258" s="197">
        <f t="shared" si="46"/>
        <v>0</v>
      </c>
      <c r="BH258" s="197">
        <f t="shared" si="47"/>
        <v>0</v>
      </c>
      <c r="BI258" s="197">
        <f t="shared" si="48"/>
        <v>0</v>
      </c>
      <c r="BJ258" s="17" t="s">
        <v>85</v>
      </c>
      <c r="BK258" s="197">
        <f t="shared" si="49"/>
        <v>0</v>
      </c>
      <c r="BL258" s="17" t="s">
        <v>716</v>
      </c>
      <c r="BM258" s="196" t="s">
        <v>2495</v>
      </c>
    </row>
    <row r="259" spans="1:65" s="2" customFormat="1" ht="33" customHeight="1">
      <c r="A259" s="34"/>
      <c r="B259" s="35"/>
      <c r="C259" s="185" t="s">
        <v>1152</v>
      </c>
      <c r="D259" s="185" t="s">
        <v>224</v>
      </c>
      <c r="E259" s="186" t="s">
        <v>2496</v>
      </c>
      <c r="F259" s="187" t="s">
        <v>2497</v>
      </c>
      <c r="G259" s="188" t="s">
        <v>321</v>
      </c>
      <c r="H259" s="189">
        <v>400</v>
      </c>
      <c r="I259" s="190"/>
      <c r="J259" s="191">
        <f t="shared" si="40"/>
        <v>0</v>
      </c>
      <c r="K259" s="187" t="s">
        <v>2472</v>
      </c>
      <c r="L259" s="39"/>
      <c r="M259" s="192" t="s">
        <v>1</v>
      </c>
      <c r="N259" s="193" t="s">
        <v>43</v>
      </c>
      <c r="O259" s="71"/>
      <c r="P259" s="194">
        <f t="shared" si="41"/>
        <v>0</v>
      </c>
      <c r="Q259" s="194">
        <v>0</v>
      </c>
      <c r="R259" s="194">
        <f t="shared" si="42"/>
        <v>0</v>
      </c>
      <c r="S259" s="194">
        <v>3.0000000000000001E-5</v>
      </c>
      <c r="T259" s="195">
        <f t="shared" si="43"/>
        <v>1.2E-2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6" t="s">
        <v>716</v>
      </c>
      <c r="AT259" s="196" t="s">
        <v>224</v>
      </c>
      <c r="AU259" s="196" t="s">
        <v>85</v>
      </c>
      <c r="AY259" s="17" t="s">
        <v>223</v>
      </c>
      <c r="BE259" s="197">
        <f t="shared" si="44"/>
        <v>0</v>
      </c>
      <c r="BF259" s="197">
        <f t="shared" si="45"/>
        <v>0</v>
      </c>
      <c r="BG259" s="197">
        <f t="shared" si="46"/>
        <v>0</v>
      </c>
      <c r="BH259" s="197">
        <f t="shared" si="47"/>
        <v>0</v>
      </c>
      <c r="BI259" s="197">
        <f t="shared" si="48"/>
        <v>0</v>
      </c>
      <c r="BJ259" s="17" t="s">
        <v>85</v>
      </c>
      <c r="BK259" s="197">
        <f t="shared" si="49"/>
        <v>0</v>
      </c>
      <c r="BL259" s="17" t="s">
        <v>716</v>
      </c>
      <c r="BM259" s="196" t="s">
        <v>2498</v>
      </c>
    </row>
    <row r="260" spans="1:65" s="2" customFormat="1" ht="24.2" customHeight="1">
      <c r="A260" s="34"/>
      <c r="B260" s="35"/>
      <c r="C260" s="185" t="s">
        <v>1157</v>
      </c>
      <c r="D260" s="185" t="s">
        <v>224</v>
      </c>
      <c r="E260" s="186" t="s">
        <v>2499</v>
      </c>
      <c r="F260" s="187" t="s">
        <v>2500</v>
      </c>
      <c r="G260" s="188" t="s">
        <v>227</v>
      </c>
      <c r="H260" s="189">
        <v>0.4</v>
      </c>
      <c r="I260" s="190"/>
      <c r="J260" s="191">
        <f t="shared" si="40"/>
        <v>0</v>
      </c>
      <c r="K260" s="187" t="s">
        <v>2476</v>
      </c>
      <c r="L260" s="39"/>
      <c r="M260" s="192" t="s">
        <v>1</v>
      </c>
      <c r="N260" s="193" t="s">
        <v>43</v>
      </c>
      <c r="O260" s="71"/>
      <c r="P260" s="194">
        <f t="shared" si="41"/>
        <v>0</v>
      </c>
      <c r="Q260" s="194">
        <v>0</v>
      </c>
      <c r="R260" s="194">
        <f t="shared" si="42"/>
        <v>0</v>
      </c>
      <c r="S260" s="194">
        <v>0</v>
      </c>
      <c r="T260" s="195">
        <f t="shared" si="4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6" t="s">
        <v>716</v>
      </c>
      <c r="AT260" s="196" t="s">
        <v>224</v>
      </c>
      <c r="AU260" s="196" t="s">
        <v>85</v>
      </c>
      <c r="AY260" s="17" t="s">
        <v>223</v>
      </c>
      <c r="BE260" s="197">
        <f t="shared" si="44"/>
        <v>0</v>
      </c>
      <c r="BF260" s="197">
        <f t="shared" si="45"/>
        <v>0</v>
      </c>
      <c r="BG260" s="197">
        <f t="shared" si="46"/>
        <v>0</v>
      </c>
      <c r="BH260" s="197">
        <f t="shared" si="47"/>
        <v>0</v>
      </c>
      <c r="BI260" s="197">
        <f t="shared" si="48"/>
        <v>0</v>
      </c>
      <c r="BJ260" s="17" t="s">
        <v>85</v>
      </c>
      <c r="BK260" s="197">
        <f t="shared" si="49"/>
        <v>0</v>
      </c>
      <c r="BL260" s="17" t="s">
        <v>716</v>
      </c>
      <c r="BM260" s="196" t="s">
        <v>2501</v>
      </c>
    </row>
    <row r="261" spans="1:65" s="2" customFormat="1" ht="33" customHeight="1">
      <c r="A261" s="34"/>
      <c r="B261" s="35"/>
      <c r="C261" s="185" t="s">
        <v>1162</v>
      </c>
      <c r="D261" s="185" t="s">
        <v>224</v>
      </c>
      <c r="E261" s="186" t="s">
        <v>2502</v>
      </c>
      <c r="F261" s="187" t="s">
        <v>2503</v>
      </c>
      <c r="G261" s="188" t="s">
        <v>142</v>
      </c>
      <c r="H261" s="189">
        <v>860</v>
      </c>
      <c r="I261" s="190"/>
      <c r="J261" s="191">
        <f t="shared" si="40"/>
        <v>0</v>
      </c>
      <c r="K261" s="187" t="s">
        <v>2476</v>
      </c>
      <c r="L261" s="39"/>
      <c r="M261" s="260" t="s">
        <v>1</v>
      </c>
      <c r="N261" s="261" t="s">
        <v>43</v>
      </c>
      <c r="O261" s="262"/>
      <c r="P261" s="263">
        <f t="shared" si="41"/>
        <v>0</v>
      </c>
      <c r="Q261" s="263">
        <v>0</v>
      </c>
      <c r="R261" s="263">
        <f t="shared" si="42"/>
        <v>0</v>
      </c>
      <c r="S261" s="263">
        <v>0</v>
      </c>
      <c r="T261" s="264">
        <f t="shared" si="4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6" t="s">
        <v>716</v>
      </c>
      <c r="AT261" s="196" t="s">
        <v>224</v>
      </c>
      <c r="AU261" s="196" t="s">
        <v>85</v>
      </c>
      <c r="AY261" s="17" t="s">
        <v>223</v>
      </c>
      <c r="BE261" s="197">
        <f t="shared" si="44"/>
        <v>0</v>
      </c>
      <c r="BF261" s="197">
        <f t="shared" si="45"/>
        <v>0</v>
      </c>
      <c r="BG261" s="197">
        <f t="shared" si="46"/>
        <v>0</v>
      </c>
      <c r="BH261" s="197">
        <f t="shared" si="47"/>
        <v>0</v>
      </c>
      <c r="BI261" s="197">
        <f t="shared" si="48"/>
        <v>0</v>
      </c>
      <c r="BJ261" s="17" t="s">
        <v>85</v>
      </c>
      <c r="BK261" s="197">
        <f t="shared" si="49"/>
        <v>0</v>
      </c>
      <c r="BL261" s="17" t="s">
        <v>716</v>
      </c>
      <c r="BM261" s="196" t="s">
        <v>2504</v>
      </c>
    </row>
    <row r="262" spans="1:65" s="2" customFormat="1" ht="6.95" customHeight="1">
      <c r="A262" s="34"/>
      <c r="B262" s="54"/>
      <c r="C262" s="55"/>
      <c r="D262" s="55"/>
      <c r="E262" s="55"/>
      <c r="F262" s="55"/>
      <c r="G262" s="55"/>
      <c r="H262" s="55"/>
      <c r="I262" s="55"/>
      <c r="J262" s="55"/>
      <c r="K262" s="55"/>
      <c r="L262" s="39"/>
      <c r="M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</row>
  </sheetData>
  <sheetProtection algorithmName="SHA-512" hashValue="7KY1+jIABE7l5IKDss8/1X5L0/IZjyDx4LoTSnho8IWf4l2r/SHa7Lcy55P3UwSDLbAO6VhubsTs32TJ6tcprg==" saltValue="UHADKQi9ty+gz0SxH7ISBZJoZM/QtP1b/xwe3oDoeYpm1ZkYiFBal9zUUvfdCpQ11K0Hw7JaCbwWMwNcYXDKVQ==" spinCount="100000" sheet="1" objects="1" scenarios="1" formatColumns="0" formatRows="0" autoFilter="0"/>
  <autoFilter ref="C125:K261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32</vt:i4>
      </vt:variant>
    </vt:vector>
  </HeadingPairs>
  <TitlesOfParts>
    <vt:vector size="48" baseType="lpstr">
      <vt:lpstr>Rekapitulace stavby</vt:lpstr>
      <vt:lpstr>01 - SO 01 - STAVEBNĚ KON...</vt:lpstr>
      <vt:lpstr>02 - SO 01 - ZDRAVOTNĚ TE...</vt:lpstr>
      <vt:lpstr>03 - SO 01 - VYTÁPĚNÍ + PENB</vt:lpstr>
      <vt:lpstr>04 - SO 01 - VZDUCHOTECHN...</vt:lpstr>
      <vt:lpstr>05 - SO 01 - VNIŘNÍ A VNĚ...</vt:lpstr>
      <vt:lpstr>06 - SO 01 - OPLOCENÍ A V...</vt:lpstr>
      <vt:lpstr>07 - SO 01 - TERÉNNÍ ÚPRA...</vt:lpstr>
      <vt:lpstr>08 - SO 01 - ELEKTROINSTA...</vt:lpstr>
      <vt:lpstr>14-01 - STRUKTUROVANÁ KAB...</vt:lpstr>
      <vt:lpstr>14-02 - PZTS</vt:lpstr>
      <vt:lpstr>14-03 - KAMEROVÝ SYSTÉM</vt:lpstr>
      <vt:lpstr>14-50 - CHRÁNIČKA PRO PŘÍ...</vt:lpstr>
      <vt:lpstr>VRN - Vedlejší náklady</vt:lpstr>
      <vt:lpstr>SO - Stavební objekty</vt:lpstr>
      <vt:lpstr>Seznam figur</vt:lpstr>
      <vt:lpstr>'01 - SO 01 - STAVEBNĚ KON...'!Názvy_tisku</vt:lpstr>
      <vt:lpstr>'02 - SO 01 - ZDRAVOTNĚ TE...'!Názvy_tisku</vt:lpstr>
      <vt:lpstr>'03 - SO 01 - VYTÁPĚNÍ + PENB'!Názvy_tisku</vt:lpstr>
      <vt:lpstr>'04 - SO 01 - VZDUCHOTECHN...'!Názvy_tisku</vt:lpstr>
      <vt:lpstr>'05 - SO 01 - VNIŘNÍ A VNĚ...'!Názvy_tisku</vt:lpstr>
      <vt:lpstr>'06 - SO 01 - OPLOCENÍ A V...'!Názvy_tisku</vt:lpstr>
      <vt:lpstr>'07 - SO 01 - TERÉNNÍ ÚPRA...'!Názvy_tisku</vt:lpstr>
      <vt:lpstr>'08 - SO 01 - ELEKTROINSTA...'!Názvy_tisku</vt:lpstr>
      <vt:lpstr>'14-01 - STRUKTUROVANÁ KAB...'!Názvy_tisku</vt:lpstr>
      <vt:lpstr>'14-02 - PZTS'!Názvy_tisku</vt:lpstr>
      <vt:lpstr>'14-03 - KAMEROVÝ SYSTÉM'!Názvy_tisku</vt:lpstr>
      <vt:lpstr>'14-50 - CHRÁNIČKA PRO PŘÍ...'!Názvy_tisku</vt:lpstr>
      <vt:lpstr>'Rekapitulace stavby'!Názvy_tisku</vt:lpstr>
      <vt:lpstr>'Seznam figur'!Názvy_tisku</vt:lpstr>
      <vt:lpstr>'SO - Stavební objekty'!Názvy_tisku</vt:lpstr>
      <vt:lpstr>'VRN - Vedlejší náklady'!Názvy_tisku</vt:lpstr>
      <vt:lpstr>'01 - SO 01 - STAVEBNĚ KON...'!Oblast_tisku</vt:lpstr>
      <vt:lpstr>'02 - SO 01 - ZDRAVOTNĚ TE...'!Oblast_tisku</vt:lpstr>
      <vt:lpstr>'03 - SO 01 - VYTÁPĚNÍ + PENB'!Oblast_tisku</vt:lpstr>
      <vt:lpstr>'04 - SO 01 - VZDUCHOTECHN...'!Oblast_tisku</vt:lpstr>
      <vt:lpstr>'05 - SO 01 - VNIŘNÍ A VNĚ...'!Oblast_tisku</vt:lpstr>
      <vt:lpstr>'06 - SO 01 - OPLOCENÍ A V...'!Oblast_tisku</vt:lpstr>
      <vt:lpstr>'07 - SO 01 - TERÉNNÍ ÚPRA...'!Oblast_tisku</vt:lpstr>
      <vt:lpstr>'08 - SO 01 - ELEKTROINSTA...'!Oblast_tisku</vt:lpstr>
      <vt:lpstr>'14-01 - STRUKTUROVANÁ KAB...'!Oblast_tisku</vt:lpstr>
      <vt:lpstr>'14-02 - PZTS'!Oblast_tisku</vt:lpstr>
      <vt:lpstr>'14-03 - KAMEROVÝ SYSTÉM'!Oblast_tisku</vt:lpstr>
      <vt:lpstr>'14-50 - CHRÁNIČKA PRO PŘÍ...'!Oblast_tisku</vt:lpstr>
      <vt:lpstr>'Rekapitulace stavby'!Oblast_tisku</vt:lpstr>
      <vt:lpstr>'Seznam figur'!Oblast_tisku</vt:lpstr>
      <vt:lpstr>'SO - Stavební objekty'!Oblast_tisku</vt:lpstr>
      <vt:lpstr>'VRN - Vedlejší náklady'!Oblast_tisku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2022-05-23T11:08:13Z</dcterms:created>
  <dcterms:modified xsi:type="dcterms:W3CDTF">2022-05-23T11:09:06Z</dcterms:modified>
</cp:coreProperties>
</file>